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Árbol del BIEE\ENOE Nueva Serie\T2 Matriz Hussmans\Archivos comprimidos\"/>
    </mc:Choice>
  </mc:AlternateContent>
  <xr:revisionPtr revIDLastSave="0" documentId="13_ncr:1_{172D7DBD-C507-4E93-9B09-0AA21921DB47}" xr6:coauthVersionLast="47" xr6:coauthVersionMax="47" xr10:uidLastSave="{00000000-0000-0000-0000-000000000000}"/>
  <bookViews>
    <workbookView xWindow="-120" yWindow="-120" windowWidth="29040" windowHeight="15720" tabRatio="547" xr2:uid="{00000000-000D-0000-FFFF-FFFF00000000}"/>
  </bookViews>
  <sheets>
    <sheet name="001 Cozumel" sheetId="7" r:id="rId1"/>
    <sheet name="002 Felipe Carrillo Puerto" sheetId="8" r:id="rId2"/>
    <sheet name="003 Isla Mujeres" sheetId="9" r:id="rId3"/>
    <sheet name="004 Othón P. Blanco" sheetId="12" r:id="rId4"/>
    <sheet name="005 Benito Juárez" sheetId="6" r:id="rId5"/>
    <sheet name="006 José María Morelos" sheetId="10" r:id="rId6"/>
    <sheet name="007 Lázaro Cárdenas" sheetId="11" r:id="rId7"/>
    <sheet name="008 Playa del Carmen" sheetId="14" r:id="rId8"/>
    <sheet name="009 Tulum" sheetId="15" r:id="rId9"/>
    <sheet name="010 Bacalar" sheetId="16" r:id="rId10"/>
    <sheet name="011 Puerto Morelos" sheetId="17" r:id="rId11"/>
    <sheet name="Quintana Roo" sheetId="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44" i="4" l="1"/>
  <c r="AP43" i="4"/>
  <c r="AQ43" i="4"/>
  <c r="AR43" i="4"/>
  <c r="AP32" i="4"/>
  <c r="AP31" i="4"/>
  <c r="AQ31" i="4"/>
  <c r="AR31" i="4"/>
  <c r="AP20" i="4"/>
  <c r="AP19" i="4"/>
  <c r="AQ19" i="4"/>
  <c r="AR19" i="4"/>
  <c r="AA44" i="4"/>
  <c r="AA43" i="4"/>
  <c r="AB43" i="4"/>
  <c r="AC43" i="4"/>
  <c r="AA32" i="4"/>
  <c r="AA31" i="4"/>
  <c r="AC31" i="4" s="1"/>
  <c r="AB31" i="4"/>
  <c r="AA20" i="4"/>
  <c r="AA19" i="4"/>
  <c r="AB19" i="4"/>
  <c r="AC19" i="4"/>
  <c r="L44" i="4"/>
  <c r="L43" i="4"/>
  <c r="M43" i="4"/>
  <c r="N43" i="4"/>
  <c r="L32" i="4"/>
  <c r="L31" i="4"/>
  <c r="M31" i="4"/>
  <c r="N31" i="4"/>
  <c r="L20" i="4"/>
  <c r="L19" i="4"/>
  <c r="N19" i="4" s="1"/>
  <c r="M19" i="4"/>
  <c r="AP31" i="17"/>
  <c r="AQ31" i="17"/>
  <c r="AA43" i="17"/>
  <c r="AA44" i="17" s="1"/>
  <c r="AB43" i="17"/>
  <c r="AQ43" i="17" s="1"/>
  <c r="AC43" i="17"/>
  <c r="AA31" i="17"/>
  <c r="AA32" i="17" s="1"/>
  <c r="AP32" i="17" s="1"/>
  <c r="AB31" i="17"/>
  <c r="AC31" i="17"/>
  <c r="AR31" i="17" s="1"/>
  <c r="AA19" i="17"/>
  <c r="AA20" i="17" s="1"/>
  <c r="AB19" i="17"/>
  <c r="AC19" i="17"/>
  <c r="L43" i="17"/>
  <c r="N43" i="17" s="1"/>
  <c r="M43" i="17"/>
  <c r="L32" i="17"/>
  <c r="L31" i="17"/>
  <c r="M31" i="17"/>
  <c r="N31" i="17"/>
  <c r="L19" i="17"/>
  <c r="L20" i="17" s="1"/>
  <c r="M19" i="17"/>
  <c r="N19" i="17" s="1"/>
  <c r="AA43" i="16"/>
  <c r="AA44" i="16" s="1"/>
  <c r="AB43" i="16"/>
  <c r="AA31" i="16"/>
  <c r="AA32" i="16" s="1"/>
  <c r="AB31" i="16"/>
  <c r="AC31" i="16"/>
  <c r="AA19" i="16"/>
  <c r="AP19" i="16" s="1"/>
  <c r="AB19" i="16"/>
  <c r="AC19" i="16" s="1"/>
  <c r="AR19" i="16" s="1"/>
  <c r="L43" i="16"/>
  <c r="L44" i="16" s="1"/>
  <c r="M43" i="16"/>
  <c r="AQ43" i="16" s="1"/>
  <c r="N43" i="16"/>
  <c r="L31" i="16"/>
  <c r="L32" i="16" s="1"/>
  <c r="M31" i="16"/>
  <c r="L19" i="16"/>
  <c r="L20" i="16" s="1"/>
  <c r="M19" i="16"/>
  <c r="N19" i="16"/>
  <c r="AP43" i="15"/>
  <c r="AQ43" i="15"/>
  <c r="AR43" i="15"/>
  <c r="AQ19" i="15"/>
  <c r="AA43" i="15"/>
  <c r="AA44" i="15" s="1"/>
  <c r="AB43" i="15"/>
  <c r="AC43" i="15"/>
  <c r="AA31" i="15"/>
  <c r="AP31" i="15" s="1"/>
  <c r="AB31" i="15"/>
  <c r="AA19" i="15"/>
  <c r="AB19" i="15"/>
  <c r="L43" i="15"/>
  <c r="M43" i="15"/>
  <c r="N43" i="15"/>
  <c r="L31" i="15"/>
  <c r="M31" i="15"/>
  <c r="AQ31" i="15" s="1"/>
  <c r="N31" i="15"/>
  <c r="L19" i="15"/>
  <c r="L20" i="15" s="1"/>
  <c r="M19" i="15"/>
  <c r="N19" i="15"/>
  <c r="AP44" i="14"/>
  <c r="AP43" i="14"/>
  <c r="AQ43" i="14"/>
  <c r="AR43" i="14"/>
  <c r="AP32" i="14"/>
  <c r="AP31" i="14"/>
  <c r="AQ31" i="14"/>
  <c r="AR31" i="14"/>
  <c r="AP20" i="14"/>
  <c r="AP19" i="14"/>
  <c r="AQ19" i="14"/>
  <c r="AR19" i="14"/>
  <c r="AA44" i="14"/>
  <c r="AA43" i="14"/>
  <c r="AB43" i="14"/>
  <c r="AC43" i="14"/>
  <c r="AA32" i="14"/>
  <c r="AA31" i="14"/>
  <c r="AB31" i="14"/>
  <c r="AC31" i="14"/>
  <c r="AA20" i="14"/>
  <c r="AA19" i="14"/>
  <c r="AB19" i="14"/>
  <c r="AC19" i="14"/>
  <c r="L44" i="14"/>
  <c r="L43" i="14"/>
  <c r="M43" i="14"/>
  <c r="N43" i="14"/>
  <c r="L32" i="14"/>
  <c r="L31" i="14"/>
  <c r="M31" i="14"/>
  <c r="N31" i="14"/>
  <c r="L20" i="14"/>
  <c r="L19" i="14"/>
  <c r="N19" i="14" s="1"/>
  <c r="M19" i="14"/>
  <c r="AP44" i="11"/>
  <c r="AP43" i="11"/>
  <c r="AQ43" i="11"/>
  <c r="AR43" i="11"/>
  <c r="AP32" i="11"/>
  <c r="AP31" i="11"/>
  <c r="AQ31" i="11"/>
  <c r="AR31" i="11"/>
  <c r="AP20" i="11"/>
  <c r="AP19" i="11"/>
  <c r="AQ19" i="11"/>
  <c r="AR19" i="11"/>
  <c r="AA44" i="11"/>
  <c r="AA43" i="11"/>
  <c r="AB43" i="11"/>
  <c r="AC43" i="11"/>
  <c r="AA32" i="11"/>
  <c r="AA31" i="11"/>
  <c r="AB31" i="11"/>
  <c r="AC31" i="11"/>
  <c r="AA20" i="11"/>
  <c r="AA19" i="11"/>
  <c r="AB19" i="11"/>
  <c r="AC19" i="11"/>
  <c r="L44" i="11"/>
  <c r="L43" i="11"/>
  <c r="M43" i="11"/>
  <c r="N43" i="11" s="1"/>
  <c r="L32" i="11"/>
  <c r="L31" i="11"/>
  <c r="N31" i="11" s="1"/>
  <c r="M31" i="11"/>
  <c r="L20" i="11"/>
  <c r="L19" i="11"/>
  <c r="N19" i="11" s="1"/>
  <c r="M19" i="11"/>
  <c r="AP44" i="10"/>
  <c r="AP43" i="10"/>
  <c r="AQ43" i="10"/>
  <c r="AR43" i="10"/>
  <c r="AP32" i="10"/>
  <c r="AP31" i="10"/>
  <c r="AQ31" i="10"/>
  <c r="AR31" i="10"/>
  <c r="AP20" i="10"/>
  <c r="AP19" i="10"/>
  <c r="AQ19" i="10"/>
  <c r="AR19" i="10"/>
  <c r="AA44" i="10"/>
  <c r="AA43" i="10"/>
  <c r="AB43" i="10"/>
  <c r="AC43" i="10"/>
  <c r="AA32" i="10"/>
  <c r="AA31" i="10"/>
  <c r="AB31" i="10"/>
  <c r="AC31" i="10"/>
  <c r="AA20" i="10"/>
  <c r="AA19" i="10"/>
  <c r="AC19" i="10" s="1"/>
  <c r="AB19" i="10"/>
  <c r="L44" i="10"/>
  <c r="L43" i="10"/>
  <c r="M43" i="10"/>
  <c r="N43" i="10"/>
  <c r="L32" i="10"/>
  <c r="L31" i="10"/>
  <c r="M31" i="10"/>
  <c r="N31" i="10"/>
  <c r="L20" i="10"/>
  <c r="L19" i="10"/>
  <c r="N19" i="10" s="1"/>
  <c r="M19" i="10"/>
  <c r="AP44" i="6"/>
  <c r="AP43" i="6"/>
  <c r="AQ43" i="6"/>
  <c r="AR43" i="6"/>
  <c r="AP32" i="6"/>
  <c r="AP31" i="6"/>
  <c r="AQ31" i="6"/>
  <c r="AR31" i="6"/>
  <c r="AP20" i="6"/>
  <c r="AP19" i="6"/>
  <c r="AQ19" i="6"/>
  <c r="AR19" i="6"/>
  <c r="AA44" i="6"/>
  <c r="AA43" i="6"/>
  <c r="AB43" i="6"/>
  <c r="AC43" i="6"/>
  <c r="AA32" i="6"/>
  <c r="AA31" i="6"/>
  <c r="AB31" i="6"/>
  <c r="AC31" i="6"/>
  <c r="AA20" i="6"/>
  <c r="AA19" i="6"/>
  <c r="AB19" i="6"/>
  <c r="AC19" i="6"/>
  <c r="L44" i="6"/>
  <c r="L43" i="6"/>
  <c r="M43" i="6"/>
  <c r="N43" i="6"/>
  <c r="L32" i="6"/>
  <c r="L31" i="6"/>
  <c r="M31" i="6"/>
  <c r="N31" i="6"/>
  <c r="L20" i="6"/>
  <c r="L19" i="6"/>
  <c r="M19" i="6"/>
  <c r="N19" i="6"/>
  <c r="AP44" i="12"/>
  <c r="AP43" i="12"/>
  <c r="AQ43" i="12"/>
  <c r="AR43" i="12"/>
  <c r="AP32" i="12"/>
  <c r="AP31" i="12"/>
  <c r="AQ31" i="12"/>
  <c r="AR31" i="12"/>
  <c r="AP20" i="12"/>
  <c r="AP19" i="12"/>
  <c r="AQ19" i="12"/>
  <c r="AR19" i="12"/>
  <c r="AA44" i="12"/>
  <c r="AA43" i="12"/>
  <c r="AB43" i="12"/>
  <c r="AC43" i="12"/>
  <c r="AA32" i="12"/>
  <c r="AA31" i="12"/>
  <c r="AB31" i="12"/>
  <c r="AC31" i="12"/>
  <c r="AA20" i="12"/>
  <c r="AA19" i="12"/>
  <c r="AB19" i="12"/>
  <c r="AC19" i="12"/>
  <c r="L44" i="12"/>
  <c r="L43" i="12"/>
  <c r="M43" i="12"/>
  <c r="N43" i="12" s="1"/>
  <c r="L32" i="12"/>
  <c r="L31" i="12"/>
  <c r="M31" i="12"/>
  <c r="N31" i="12"/>
  <c r="L20" i="12"/>
  <c r="L19" i="12"/>
  <c r="N19" i="12" s="1"/>
  <c r="M19" i="12"/>
  <c r="AP44" i="9"/>
  <c r="AP43" i="9"/>
  <c r="AQ43" i="9"/>
  <c r="AR43" i="9"/>
  <c r="AP32" i="9"/>
  <c r="AP31" i="9"/>
  <c r="AQ31" i="9"/>
  <c r="AR31" i="9"/>
  <c r="AP20" i="9"/>
  <c r="AP19" i="9"/>
  <c r="AQ19" i="9"/>
  <c r="AR19" i="9"/>
  <c r="AA44" i="9"/>
  <c r="AA43" i="9"/>
  <c r="AB43" i="9"/>
  <c r="AC43" i="9"/>
  <c r="AA32" i="9"/>
  <c r="AA31" i="9"/>
  <c r="AB31" i="9"/>
  <c r="AC31" i="9"/>
  <c r="AA20" i="9"/>
  <c r="AA19" i="9"/>
  <c r="AB19" i="9"/>
  <c r="AC19" i="9"/>
  <c r="L44" i="9"/>
  <c r="L43" i="9"/>
  <c r="M43" i="9"/>
  <c r="N43" i="9"/>
  <c r="L32" i="9"/>
  <c r="L31" i="9"/>
  <c r="M31" i="9"/>
  <c r="N31" i="9"/>
  <c r="L20" i="9"/>
  <c r="L19" i="9"/>
  <c r="M19" i="9"/>
  <c r="N19" i="9"/>
  <c r="AP44" i="8"/>
  <c r="AP43" i="8"/>
  <c r="AQ43" i="8"/>
  <c r="AR43" i="8"/>
  <c r="AP32" i="8"/>
  <c r="AP31" i="8"/>
  <c r="AQ31" i="8"/>
  <c r="AR31" i="8"/>
  <c r="AP20" i="8"/>
  <c r="AP19" i="8"/>
  <c r="AQ19" i="8"/>
  <c r="AR19" i="8"/>
  <c r="AA44" i="8"/>
  <c r="AA43" i="8"/>
  <c r="AB43" i="8"/>
  <c r="AC43" i="8"/>
  <c r="AA32" i="8"/>
  <c r="AA31" i="8"/>
  <c r="AB31" i="8"/>
  <c r="AC31" i="8"/>
  <c r="AA20" i="8"/>
  <c r="AA19" i="8"/>
  <c r="AB19" i="8"/>
  <c r="AC19" i="8"/>
  <c r="L44" i="8"/>
  <c r="L43" i="8"/>
  <c r="M43" i="8"/>
  <c r="N43" i="8"/>
  <c r="L32" i="8"/>
  <c r="L31" i="8"/>
  <c r="M31" i="8"/>
  <c r="N31" i="8"/>
  <c r="L20" i="8"/>
  <c r="L19" i="8"/>
  <c r="M19" i="8"/>
  <c r="N19" i="8"/>
  <c r="AP44" i="7"/>
  <c r="AP43" i="7"/>
  <c r="AQ43" i="7"/>
  <c r="AR43" i="7"/>
  <c r="AP32" i="7"/>
  <c r="AP31" i="7"/>
  <c r="AQ31" i="7"/>
  <c r="AR31" i="7"/>
  <c r="AP20" i="7"/>
  <c r="AP19" i="7"/>
  <c r="AQ19" i="7"/>
  <c r="AR19" i="7"/>
  <c r="AA44" i="7"/>
  <c r="AA43" i="7"/>
  <c r="AB43" i="7"/>
  <c r="AC43" i="7"/>
  <c r="AA32" i="7"/>
  <c r="AA31" i="7"/>
  <c r="AB31" i="7"/>
  <c r="AC31" i="7"/>
  <c r="AA20" i="7"/>
  <c r="AA19" i="7"/>
  <c r="AB19" i="7"/>
  <c r="AC19" i="7"/>
  <c r="L44" i="7"/>
  <c r="L43" i="7"/>
  <c r="M43" i="7"/>
  <c r="N43" i="7" s="1"/>
  <c r="L32" i="7"/>
  <c r="L31" i="7"/>
  <c r="M31" i="7"/>
  <c r="N31" i="7"/>
  <c r="L20" i="7"/>
  <c r="L19" i="7"/>
  <c r="M19" i="7"/>
  <c r="N19" i="7"/>
  <c r="AK19" i="7"/>
  <c r="AL19" i="7"/>
  <c r="AN31" i="7"/>
  <c r="AO31" i="7"/>
  <c r="AN17" i="16"/>
  <c r="AB18" i="17"/>
  <c r="AA18" i="17"/>
  <c r="AB17" i="17"/>
  <c r="AA17" i="17"/>
  <c r="AC17" i="17" s="1"/>
  <c r="AB16" i="17"/>
  <c r="AA16" i="17"/>
  <c r="AB15" i="17"/>
  <c r="AA15" i="17"/>
  <c r="AC15" i="17" s="1"/>
  <c r="U44" i="8"/>
  <c r="AK43" i="8"/>
  <c r="AO42" i="8"/>
  <c r="AN42" i="8"/>
  <c r="AM42" i="8"/>
  <c r="AL42" i="8"/>
  <c r="AK42" i="8"/>
  <c r="AJ42" i="8"/>
  <c r="AI42" i="8"/>
  <c r="AH42" i="8"/>
  <c r="AG42" i="8"/>
  <c r="AF42" i="8"/>
  <c r="AB42" i="8"/>
  <c r="AA42" i="8"/>
  <c r="M42" i="8"/>
  <c r="L42" i="8"/>
  <c r="AO41" i="8"/>
  <c r="AN41" i="8"/>
  <c r="AM41" i="8"/>
  <c r="AL41" i="8"/>
  <c r="AK41" i="8"/>
  <c r="AJ41" i="8"/>
  <c r="AI41" i="8"/>
  <c r="AH41" i="8"/>
  <c r="AG41" i="8"/>
  <c r="AF41" i="8"/>
  <c r="AB41" i="8"/>
  <c r="AA41" i="8"/>
  <c r="M41" i="8"/>
  <c r="L41" i="8"/>
  <c r="AO40" i="8"/>
  <c r="AN40" i="8"/>
  <c r="AM40" i="8"/>
  <c r="AL40" i="8"/>
  <c r="AK40" i="8"/>
  <c r="AJ40" i="8"/>
  <c r="AI40" i="8"/>
  <c r="AH40" i="8"/>
  <c r="AG40" i="8"/>
  <c r="AF40" i="8"/>
  <c r="AB40" i="8"/>
  <c r="AA40" i="8"/>
  <c r="AC40" i="8" s="1"/>
  <c r="M40" i="8"/>
  <c r="L40" i="8"/>
  <c r="AO39" i="8"/>
  <c r="AN39" i="8"/>
  <c r="AM39" i="8"/>
  <c r="AL39" i="8"/>
  <c r="AK39" i="8"/>
  <c r="AJ39" i="8"/>
  <c r="AI39" i="8"/>
  <c r="AH39" i="8"/>
  <c r="AG39" i="8"/>
  <c r="AF39" i="8"/>
  <c r="AB39" i="8"/>
  <c r="AA39" i="8"/>
  <c r="M39" i="8"/>
  <c r="L39" i="8"/>
  <c r="Y32" i="8"/>
  <c r="AO30" i="8"/>
  <c r="AN30" i="8"/>
  <c r="AM30" i="8"/>
  <c r="AL30" i="8"/>
  <c r="AK30" i="8"/>
  <c r="AJ30" i="8"/>
  <c r="AI30" i="8"/>
  <c r="AH30" i="8"/>
  <c r="AG30" i="8"/>
  <c r="AF30" i="8"/>
  <c r="AB30" i="8"/>
  <c r="AA30" i="8"/>
  <c r="M30" i="8"/>
  <c r="L30" i="8"/>
  <c r="AO29" i="8"/>
  <c r="AN29" i="8"/>
  <c r="AM29" i="8"/>
  <c r="AL29" i="8"/>
  <c r="AK29" i="8"/>
  <c r="AJ29" i="8"/>
  <c r="AI29" i="8"/>
  <c r="AH29" i="8"/>
  <c r="AG29" i="8"/>
  <c r="AF29" i="8"/>
  <c r="AB29" i="8"/>
  <c r="AA29" i="8"/>
  <c r="M29" i="8"/>
  <c r="L29" i="8"/>
  <c r="AO28" i="8"/>
  <c r="AN28" i="8"/>
  <c r="AM28" i="8"/>
  <c r="AL28" i="8"/>
  <c r="AK28" i="8"/>
  <c r="AJ28" i="8"/>
  <c r="AI28" i="8"/>
  <c r="AH28" i="8"/>
  <c r="AG28" i="8"/>
  <c r="AF28" i="8"/>
  <c r="AB28" i="8"/>
  <c r="AA28" i="8"/>
  <c r="M28" i="8"/>
  <c r="L28" i="8"/>
  <c r="AO27" i="8"/>
  <c r="AN27" i="8"/>
  <c r="AM27" i="8"/>
  <c r="AL27" i="8"/>
  <c r="AK27" i="8"/>
  <c r="AJ27" i="8"/>
  <c r="AI27" i="8"/>
  <c r="AH27" i="8"/>
  <c r="AG27" i="8"/>
  <c r="AF27" i="8"/>
  <c r="AB27" i="8"/>
  <c r="AA27" i="8"/>
  <c r="M27" i="8"/>
  <c r="L27" i="8"/>
  <c r="AK19" i="8"/>
  <c r="AO18" i="8"/>
  <c r="AN18" i="8"/>
  <c r="AM18" i="8"/>
  <c r="AL18" i="8"/>
  <c r="AK18" i="8"/>
  <c r="AJ18" i="8"/>
  <c r="AI18" i="8"/>
  <c r="AH18" i="8"/>
  <c r="AG18" i="8"/>
  <c r="AF18" i="8"/>
  <c r="AB18" i="8"/>
  <c r="AA18" i="8"/>
  <c r="M18" i="8"/>
  <c r="L18" i="8"/>
  <c r="AO17" i="8"/>
  <c r="AN17" i="8"/>
  <c r="AM17" i="8"/>
  <c r="AL17" i="8"/>
  <c r="AK17" i="8"/>
  <c r="AJ17" i="8"/>
  <c r="AI17" i="8"/>
  <c r="AH17" i="8"/>
  <c r="AG17" i="8"/>
  <c r="AF17" i="8"/>
  <c r="AB17" i="8"/>
  <c r="AA17" i="8"/>
  <c r="M17" i="8"/>
  <c r="L17" i="8"/>
  <c r="AO16" i="8"/>
  <c r="AN16" i="8"/>
  <c r="AM16" i="8"/>
  <c r="AL16" i="8"/>
  <c r="AK16" i="8"/>
  <c r="AJ16" i="8"/>
  <c r="AI16" i="8"/>
  <c r="AH16" i="8"/>
  <c r="AG16" i="8"/>
  <c r="AF16" i="8"/>
  <c r="AB16" i="8"/>
  <c r="AA16" i="8"/>
  <c r="M16" i="8"/>
  <c r="L16" i="8"/>
  <c r="AO15" i="8"/>
  <c r="AN15" i="8"/>
  <c r="AM15" i="8"/>
  <c r="AL15" i="8"/>
  <c r="AK15" i="8"/>
  <c r="AJ15" i="8"/>
  <c r="AI15" i="8"/>
  <c r="AH15" i="8"/>
  <c r="AG15" i="8"/>
  <c r="AF15" i="8"/>
  <c r="AB15" i="8"/>
  <c r="AA15" i="8"/>
  <c r="M15" i="8"/>
  <c r="L15" i="8"/>
  <c r="U44" i="9"/>
  <c r="AG43" i="9"/>
  <c r="B44" i="9"/>
  <c r="AO42" i="9"/>
  <c r="AN42" i="9"/>
  <c r="AM42" i="9"/>
  <c r="AL42" i="9"/>
  <c r="AK42" i="9"/>
  <c r="AJ42" i="9"/>
  <c r="AI42" i="9"/>
  <c r="AH42" i="9"/>
  <c r="AG42" i="9"/>
  <c r="AF42" i="9"/>
  <c r="M42" i="9"/>
  <c r="L42" i="9"/>
  <c r="AO41" i="9"/>
  <c r="AN41" i="9"/>
  <c r="AM41" i="9"/>
  <c r="AL41" i="9"/>
  <c r="AK41" i="9"/>
  <c r="AJ41" i="9"/>
  <c r="AI41" i="9"/>
  <c r="AH41" i="9"/>
  <c r="AG41" i="9"/>
  <c r="AF41" i="9"/>
  <c r="M41" i="9"/>
  <c r="L41" i="9"/>
  <c r="AO40" i="9"/>
  <c r="AN40" i="9"/>
  <c r="AM40" i="9"/>
  <c r="AL40" i="9"/>
  <c r="AK40" i="9"/>
  <c r="AJ40" i="9"/>
  <c r="AI40" i="9"/>
  <c r="AH40" i="9"/>
  <c r="AG40" i="9"/>
  <c r="AF40" i="9"/>
  <c r="M40" i="9"/>
  <c r="L40" i="9"/>
  <c r="N40" i="9" s="1"/>
  <c r="AO39" i="9"/>
  <c r="AN39" i="9"/>
  <c r="AM39" i="9"/>
  <c r="AL39" i="9"/>
  <c r="AK39" i="9"/>
  <c r="AJ39" i="9"/>
  <c r="AI39" i="9"/>
  <c r="AH39" i="9"/>
  <c r="AG39" i="9"/>
  <c r="AF39" i="9"/>
  <c r="M39" i="9"/>
  <c r="L39" i="9"/>
  <c r="AO31" i="9"/>
  <c r="Y32" i="9"/>
  <c r="U32" i="9"/>
  <c r="AH31" i="9"/>
  <c r="AO30" i="9"/>
  <c r="AN30" i="9"/>
  <c r="AM30" i="9"/>
  <c r="AL30" i="9"/>
  <c r="AK30" i="9"/>
  <c r="AJ30" i="9"/>
  <c r="AI30" i="9"/>
  <c r="AH30" i="9"/>
  <c r="AG30" i="9"/>
  <c r="AF30" i="9"/>
  <c r="M30" i="9"/>
  <c r="L30" i="9"/>
  <c r="AO29" i="9"/>
  <c r="AN29" i="9"/>
  <c r="AM29" i="9"/>
  <c r="AL29" i="9"/>
  <c r="AK29" i="9"/>
  <c r="AJ29" i="9"/>
  <c r="AI29" i="9"/>
  <c r="AH29" i="9"/>
  <c r="AG29" i="9"/>
  <c r="AF29" i="9"/>
  <c r="M29" i="9"/>
  <c r="L29" i="9"/>
  <c r="AO28" i="9"/>
  <c r="AN28" i="9"/>
  <c r="AM28" i="9"/>
  <c r="AL28" i="9"/>
  <c r="AK28" i="9"/>
  <c r="AJ28" i="9"/>
  <c r="AI28" i="9"/>
  <c r="AH28" i="9"/>
  <c r="AG28" i="9"/>
  <c r="AF28" i="9"/>
  <c r="M28" i="9"/>
  <c r="L28" i="9"/>
  <c r="AO27" i="9"/>
  <c r="AN27" i="9"/>
  <c r="AM27" i="9"/>
  <c r="AL27" i="9"/>
  <c r="AK27" i="9"/>
  <c r="AJ27" i="9"/>
  <c r="AI27" i="9"/>
  <c r="AH27" i="9"/>
  <c r="AG27" i="9"/>
  <c r="AF27" i="9"/>
  <c r="M27" i="9"/>
  <c r="L27" i="9"/>
  <c r="W20" i="9"/>
  <c r="AO18" i="9"/>
  <c r="AN18" i="9"/>
  <c r="AM18" i="9"/>
  <c r="AL18" i="9"/>
  <c r="AK18" i="9"/>
  <c r="AJ18" i="9"/>
  <c r="AI18" i="9"/>
  <c r="AH18" i="9"/>
  <c r="AG18" i="9"/>
  <c r="AF18" i="9"/>
  <c r="M18" i="9"/>
  <c r="L18" i="9"/>
  <c r="AO17" i="9"/>
  <c r="AN17" i="9"/>
  <c r="AM17" i="9"/>
  <c r="AL17" i="9"/>
  <c r="AK17" i="9"/>
  <c r="AJ17" i="9"/>
  <c r="AI17" i="9"/>
  <c r="AH17" i="9"/>
  <c r="AG17" i="9"/>
  <c r="AF17" i="9"/>
  <c r="M17" i="9"/>
  <c r="L17" i="9"/>
  <c r="AO16" i="9"/>
  <c r="AN16" i="9"/>
  <c r="AM16" i="9"/>
  <c r="AL16" i="9"/>
  <c r="AK16" i="9"/>
  <c r="AJ16" i="9"/>
  <c r="AI16" i="9"/>
  <c r="AH16" i="9"/>
  <c r="AG16" i="9"/>
  <c r="AF16" i="9"/>
  <c r="M16" i="9"/>
  <c r="L16" i="9"/>
  <c r="AO15" i="9"/>
  <c r="AN15" i="9"/>
  <c r="AM15" i="9"/>
  <c r="AL15" i="9"/>
  <c r="AK15" i="9"/>
  <c r="AJ15" i="9"/>
  <c r="AI15" i="9"/>
  <c r="AH15" i="9"/>
  <c r="AG15" i="9"/>
  <c r="AF15" i="9"/>
  <c r="M15" i="9"/>
  <c r="L15" i="9"/>
  <c r="W44" i="12"/>
  <c r="S44" i="12"/>
  <c r="AJ43" i="12"/>
  <c r="AO42" i="12"/>
  <c r="AN42" i="12"/>
  <c r="AM42" i="12"/>
  <c r="AL42" i="12"/>
  <c r="AK42" i="12"/>
  <c r="AJ42" i="12"/>
  <c r="AI42" i="12"/>
  <c r="AH42" i="12"/>
  <c r="AG42" i="12"/>
  <c r="AF42" i="12"/>
  <c r="AB42" i="12"/>
  <c r="AA42" i="12"/>
  <c r="M42" i="12"/>
  <c r="L42" i="12"/>
  <c r="AO41" i="12"/>
  <c r="AN41" i="12"/>
  <c r="AM41" i="12"/>
  <c r="AL41" i="12"/>
  <c r="AK41" i="12"/>
  <c r="AJ41" i="12"/>
  <c r="AI41" i="12"/>
  <c r="AH41" i="12"/>
  <c r="AG41" i="12"/>
  <c r="AF41" i="12"/>
  <c r="AB41" i="12"/>
  <c r="AA41" i="12"/>
  <c r="M41" i="12"/>
  <c r="L41" i="12"/>
  <c r="AO40" i="12"/>
  <c r="AN40" i="12"/>
  <c r="AM40" i="12"/>
  <c r="AL40" i="12"/>
  <c r="AK40" i="12"/>
  <c r="AJ40" i="12"/>
  <c r="AI40" i="12"/>
  <c r="AH40" i="12"/>
  <c r="AG40" i="12"/>
  <c r="AF40" i="12"/>
  <c r="AB40" i="12"/>
  <c r="AA40" i="12"/>
  <c r="AC40" i="12" s="1"/>
  <c r="M40" i="12"/>
  <c r="L40" i="12"/>
  <c r="N40" i="12" s="1"/>
  <c r="AO39" i="12"/>
  <c r="AN39" i="12"/>
  <c r="AM39" i="12"/>
  <c r="AL39" i="12"/>
  <c r="AK39" i="12"/>
  <c r="AJ39" i="12"/>
  <c r="AI39" i="12"/>
  <c r="AH39" i="12"/>
  <c r="AG39" i="12"/>
  <c r="AF39" i="12"/>
  <c r="AB39" i="12"/>
  <c r="AA39" i="12"/>
  <c r="M39" i="12"/>
  <c r="L39" i="12"/>
  <c r="U32" i="12"/>
  <c r="AL31" i="12"/>
  <c r="AO30" i="12"/>
  <c r="AN30" i="12"/>
  <c r="AM30" i="12"/>
  <c r="AL30" i="12"/>
  <c r="AK30" i="12"/>
  <c r="AJ30" i="12"/>
  <c r="AI30" i="12"/>
  <c r="AH30" i="12"/>
  <c r="AG30" i="12"/>
  <c r="AF30" i="12"/>
  <c r="AB30" i="12"/>
  <c r="AA30" i="12"/>
  <c r="M30" i="12"/>
  <c r="L30" i="12"/>
  <c r="N30" i="12" s="1"/>
  <c r="AO29" i="12"/>
  <c r="AN29" i="12"/>
  <c r="AM29" i="12"/>
  <c r="AL29" i="12"/>
  <c r="AK29" i="12"/>
  <c r="AJ29" i="12"/>
  <c r="AI29" i="12"/>
  <c r="AH29" i="12"/>
  <c r="AG29" i="12"/>
  <c r="AF29" i="12"/>
  <c r="AB29" i="12"/>
  <c r="AA29" i="12"/>
  <c r="M29" i="12"/>
  <c r="L29" i="12"/>
  <c r="AO28" i="12"/>
  <c r="AN28" i="12"/>
  <c r="AM28" i="12"/>
  <c r="AL28" i="12"/>
  <c r="AK28" i="12"/>
  <c r="AJ28" i="12"/>
  <c r="AI28" i="12"/>
  <c r="AH28" i="12"/>
  <c r="AG28" i="12"/>
  <c r="AF28" i="12"/>
  <c r="AB28" i="12"/>
  <c r="AA28" i="12"/>
  <c r="M28" i="12"/>
  <c r="L28" i="12"/>
  <c r="N28" i="12" s="1"/>
  <c r="AO27" i="12"/>
  <c r="AN27" i="12"/>
  <c r="AM27" i="12"/>
  <c r="AL27" i="12"/>
  <c r="AK27" i="12"/>
  <c r="AJ27" i="12"/>
  <c r="AI27" i="12"/>
  <c r="AH27" i="12"/>
  <c r="AG27" i="12"/>
  <c r="AF27" i="12"/>
  <c r="AB27" i="12"/>
  <c r="AA27" i="12"/>
  <c r="M27" i="12"/>
  <c r="L27" i="12"/>
  <c r="J20" i="12"/>
  <c r="AO18" i="12"/>
  <c r="AN18" i="12"/>
  <c r="AM18" i="12"/>
  <c r="AL18" i="12"/>
  <c r="AK18" i="12"/>
  <c r="AJ18" i="12"/>
  <c r="AI18" i="12"/>
  <c r="AH18" i="12"/>
  <c r="AG18" i="12"/>
  <c r="AF18" i="12"/>
  <c r="AB18" i="12"/>
  <c r="AA18" i="12"/>
  <c r="M18" i="12"/>
  <c r="L18" i="12"/>
  <c r="AO17" i="12"/>
  <c r="AN17" i="12"/>
  <c r="AM17" i="12"/>
  <c r="AL17" i="12"/>
  <c r="AK17" i="12"/>
  <c r="AJ17" i="12"/>
  <c r="AI17" i="12"/>
  <c r="AH17" i="12"/>
  <c r="AG17" i="12"/>
  <c r="AF17" i="12"/>
  <c r="AB17" i="12"/>
  <c r="AA17" i="12"/>
  <c r="M17" i="12"/>
  <c r="L17" i="12"/>
  <c r="AO16" i="12"/>
  <c r="AN16" i="12"/>
  <c r="AM16" i="12"/>
  <c r="AL16" i="12"/>
  <c r="AK16" i="12"/>
  <c r="AJ16" i="12"/>
  <c r="AI16" i="12"/>
  <c r="AH16" i="12"/>
  <c r="AG16" i="12"/>
  <c r="AF16" i="12"/>
  <c r="AB16" i="12"/>
  <c r="AA16" i="12"/>
  <c r="M16" i="12"/>
  <c r="L16" i="12"/>
  <c r="AO15" i="12"/>
  <c r="AN15" i="12"/>
  <c r="AM15" i="12"/>
  <c r="AL15" i="12"/>
  <c r="AK15" i="12"/>
  <c r="AJ15" i="12"/>
  <c r="AI15" i="12"/>
  <c r="AH15" i="12"/>
  <c r="AG15" i="12"/>
  <c r="AF15" i="12"/>
  <c r="AB15" i="12"/>
  <c r="AA15" i="12"/>
  <c r="M15" i="12"/>
  <c r="L15" i="12"/>
  <c r="AO42" i="6"/>
  <c r="AN42" i="6"/>
  <c r="AM42" i="6"/>
  <c r="AL42" i="6"/>
  <c r="AK42" i="6"/>
  <c r="AJ42" i="6"/>
  <c r="AI42" i="6"/>
  <c r="AH42" i="6"/>
  <c r="AG42" i="6"/>
  <c r="AF42" i="6"/>
  <c r="AB42" i="6"/>
  <c r="AA42" i="6"/>
  <c r="M42" i="6"/>
  <c r="L42" i="6"/>
  <c r="AO41" i="6"/>
  <c r="AN41" i="6"/>
  <c r="AM41" i="6"/>
  <c r="AL41" i="6"/>
  <c r="AK41" i="6"/>
  <c r="AJ41" i="6"/>
  <c r="AI41" i="6"/>
  <c r="AH41" i="6"/>
  <c r="AG41" i="6"/>
  <c r="AF41" i="6"/>
  <c r="AB41" i="6"/>
  <c r="AA41" i="6"/>
  <c r="M41" i="6"/>
  <c r="L41" i="6"/>
  <c r="AO40" i="6"/>
  <c r="AN40" i="6"/>
  <c r="AM40" i="6"/>
  <c r="AL40" i="6"/>
  <c r="AK40" i="6"/>
  <c r="AJ40" i="6"/>
  <c r="AI40" i="6"/>
  <c r="AH40" i="6"/>
  <c r="AG40" i="6"/>
  <c r="AF40" i="6"/>
  <c r="AB40" i="6"/>
  <c r="AA40" i="6"/>
  <c r="M40" i="6"/>
  <c r="L40" i="6"/>
  <c r="AO39" i="6"/>
  <c r="AN39" i="6"/>
  <c r="AM39" i="6"/>
  <c r="AL39" i="6"/>
  <c r="AK39" i="6"/>
  <c r="AJ39" i="6"/>
  <c r="AI39" i="6"/>
  <c r="AH39" i="6"/>
  <c r="AG39" i="6"/>
  <c r="AF39" i="6"/>
  <c r="AB39" i="6"/>
  <c r="AA39" i="6"/>
  <c r="M39" i="6"/>
  <c r="L39" i="6"/>
  <c r="AL31" i="6"/>
  <c r="AO30" i="6"/>
  <c r="AN30" i="6"/>
  <c r="AM30" i="6"/>
  <c r="AL30" i="6"/>
  <c r="AK30" i="6"/>
  <c r="AJ30" i="6"/>
  <c r="AI30" i="6"/>
  <c r="AH30" i="6"/>
  <c r="AG30" i="6"/>
  <c r="AF30" i="6"/>
  <c r="AB30" i="6"/>
  <c r="AA30" i="6"/>
  <c r="M30" i="6"/>
  <c r="L30" i="6"/>
  <c r="AO29" i="6"/>
  <c r="AN29" i="6"/>
  <c r="AM29" i="6"/>
  <c r="AL29" i="6"/>
  <c r="AK29" i="6"/>
  <c r="AJ29" i="6"/>
  <c r="AI29" i="6"/>
  <c r="AH29" i="6"/>
  <c r="AG29" i="6"/>
  <c r="AF29" i="6"/>
  <c r="AB29" i="6"/>
  <c r="AA29" i="6"/>
  <c r="M29" i="6"/>
  <c r="L29" i="6"/>
  <c r="AO28" i="6"/>
  <c r="AN28" i="6"/>
  <c r="AM28" i="6"/>
  <c r="AL28" i="6"/>
  <c r="AK28" i="6"/>
  <c r="AJ28" i="6"/>
  <c r="AI28" i="6"/>
  <c r="AH28" i="6"/>
  <c r="AG28" i="6"/>
  <c r="AF28" i="6"/>
  <c r="AB28" i="6"/>
  <c r="AA28" i="6"/>
  <c r="M28" i="6"/>
  <c r="L28" i="6"/>
  <c r="AO27" i="6"/>
  <c r="AN27" i="6"/>
  <c r="AM27" i="6"/>
  <c r="AL27" i="6"/>
  <c r="AK27" i="6"/>
  <c r="AJ27" i="6"/>
  <c r="AI27" i="6"/>
  <c r="AH27" i="6"/>
  <c r="AG27" i="6"/>
  <c r="AF27" i="6"/>
  <c r="AB27" i="6"/>
  <c r="AA27" i="6"/>
  <c r="M27" i="6"/>
  <c r="L27" i="6"/>
  <c r="AO18" i="6"/>
  <c r="AN18" i="6"/>
  <c r="AM18" i="6"/>
  <c r="AL18" i="6"/>
  <c r="AK18" i="6"/>
  <c r="AJ18" i="6"/>
  <c r="AI18" i="6"/>
  <c r="AH18" i="6"/>
  <c r="AG18" i="6"/>
  <c r="AF18" i="6"/>
  <c r="AB18" i="6"/>
  <c r="AA18" i="6"/>
  <c r="M18" i="6"/>
  <c r="L18" i="6"/>
  <c r="AO17" i="6"/>
  <c r="AN17" i="6"/>
  <c r="AM17" i="6"/>
  <c r="AL17" i="6"/>
  <c r="AK17" i="6"/>
  <c r="AJ17" i="6"/>
  <c r="AI17" i="6"/>
  <c r="AH17" i="6"/>
  <c r="AG17" i="6"/>
  <c r="AF17" i="6"/>
  <c r="AB17" i="6"/>
  <c r="AA17" i="6"/>
  <c r="M17" i="6"/>
  <c r="L17" i="6"/>
  <c r="AO16" i="6"/>
  <c r="AN16" i="6"/>
  <c r="AM16" i="6"/>
  <c r="AL16" i="6"/>
  <c r="AK16" i="6"/>
  <c r="AJ16" i="6"/>
  <c r="AI16" i="6"/>
  <c r="AH16" i="6"/>
  <c r="AG16" i="6"/>
  <c r="AF16" i="6"/>
  <c r="AB16" i="6"/>
  <c r="AA16" i="6"/>
  <c r="M16" i="6"/>
  <c r="L16" i="6"/>
  <c r="AO15" i="6"/>
  <c r="AN15" i="6"/>
  <c r="AM15" i="6"/>
  <c r="AL15" i="6"/>
  <c r="AK15" i="6"/>
  <c r="AJ15" i="6"/>
  <c r="AI15" i="6"/>
  <c r="AH15" i="6"/>
  <c r="AG15" i="6"/>
  <c r="AF15" i="6"/>
  <c r="AB15" i="6"/>
  <c r="AA15" i="6"/>
  <c r="M15" i="6"/>
  <c r="L15" i="6"/>
  <c r="U44" i="10"/>
  <c r="AL43" i="10"/>
  <c r="F44" i="10"/>
  <c r="AH43" i="10"/>
  <c r="AO42" i="10"/>
  <c r="AN42" i="10"/>
  <c r="AM42" i="10"/>
  <c r="AL42" i="10"/>
  <c r="AK42" i="10"/>
  <c r="AJ42" i="10"/>
  <c r="AI42" i="10"/>
  <c r="AH42" i="10"/>
  <c r="AG42" i="10"/>
  <c r="AF42" i="10"/>
  <c r="AB42" i="10"/>
  <c r="AA42" i="10"/>
  <c r="M42" i="10"/>
  <c r="L42" i="10"/>
  <c r="AO41" i="10"/>
  <c r="AN41" i="10"/>
  <c r="AM41" i="10"/>
  <c r="AL41" i="10"/>
  <c r="AK41" i="10"/>
  <c r="AJ41" i="10"/>
  <c r="AI41" i="10"/>
  <c r="AH41" i="10"/>
  <c r="AG41" i="10"/>
  <c r="AF41" i="10"/>
  <c r="AB41" i="10"/>
  <c r="AA41" i="10"/>
  <c r="M41" i="10"/>
  <c r="L41" i="10"/>
  <c r="N41" i="10" s="1"/>
  <c r="AO40" i="10"/>
  <c r="AN40" i="10"/>
  <c r="AM40" i="10"/>
  <c r="AL40" i="10"/>
  <c r="AK40" i="10"/>
  <c r="AJ40" i="10"/>
  <c r="AI40" i="10"/>
  <c r="AH40" i="10"/>
  <c r="AG40" i="10"/>
  <c r="AF40" i="10"/>
  <c r="AB40" i="10"/>
  <c r="AA40" i="10"/>
  <c r="M40" i="10"/>
  <c r="L40" i="10"/>
  <c r="AO39" i="10"/>
  <c r="AN39" i="10"/>
  <c r="AM39" i="10"/>
  <c r="AL39" i="10"/>
  <c r="AK39" i="10"/>
  <c r="AJ39" i="10"/>
  <c r="AI39" i="10"/>
  <c r="AH39" i="10"/>
  <c r="AG39" i="10"/>
  <c r="AF39" i="10"/>
  <c r="AB39" i="10"/>
  <c r="AA39" i="10"/>
  <c r="M39" i="10"/>
  <c r="L39" i="10"/>
  <c r="Y32" i="10"/>
  <c r="W32" i="10"/>
  <c r="S32" i="10"/>
  <c r="AO30" i="10"/>
  <c r="AN30" i="10"/>
  <c r="AM30" i="10"/>
  <c r="AL30" i="10"/>
  <c r="AK30" i="10"/>
  <c r="AJ30" i="10"/>
  <c r="AI30" i="10"/>
  <c r="AH30" i="10"/>
  <c r="AG30" i="10"/>
  <c r="AF30" i="10"/>
  <c r="AB30" i="10"/>
  <c r="AA30" i="10"/>
  <c r="M30" i="10"/>
  <c r="L30" i="10"/>
  <c r="AO29" i="10"/>
  <c r="AN29" i="10"/>
  <c r="AM29" i="10"/>
  <c r="AL29" i="10"/>
  <c r="AK29" i="10"/>
  <c r="AJ29" i="10"/>
  <c r="AI29" i="10"/>
  <c r="AH29" i="10"/>
  <c r="AG29" i="10"/>
  <c r="AF29" i="10"/>
  <c r="AB29" i="10"/>
  <c r="AA29" i="10"/>
  <c r="M29" i="10"/>
  <c r="L29" i="10"/>
  <c r="AO28" i="10"/>
  <c r="AN28" i="10"/>
  <c r="AM28" i="10"/>
  <c r="AL28" i="10"/>
  <c r="AK28" i="10"/>
  <c r="AJ28" i="10"/>
  <c r="AI28" i="10"/>
  <c r="AH28" i="10"/>
  <c r="AG28" i="10"/>
  <c r="AF28" i="10"/>
  <c r="AB28" i="10"/>
  <c r="AA28" i="10"/>
  <c r="M28" i="10"/>
  <c r="L28" i="10"/>
  <c r="AO27" i="10"/>
  <c r="AN27" i="10"/>
  <c r="AM27" i="10"/>
  <c r="AL27" i="10"/>
  <c r="AK27" i="10"/>
  <c r="AJ27" i="10"/>
  <c r="AI27" i="10"/>
  <c r="AH27" i="10"/>
  <c r="AG27" i="10"/>
  <c r="AF27" i="10"/>
  <c r="AB27" i="10"/>
  <c r="AA27" i="10"/>
  <c r="M27" i="10"/>
  <c r="L27" i="10"/>
  <c r="AH19" i="10"/>
  <c r="AO18" i="10"/>
  <c r="AN18" i="10"/>
  <c r="AM18" i="10"/>
  <c r="AL18" i="10"/>
  <c r="AK18" i="10"/>
  <c r="AJ18" i="10"/>
  <c r="AI18" i="10"/>
  <c r="AH18" i="10"/>
  <c r="AG18" i="10"/>
  <c r="AF18" i="10"/>
  <c r="AB18" i="10"/>
  <c r="AA18" i="10"/>
  <c r="M18" i="10"/>
  <c r="L18" i="10"/>
  <c r="AO17" i="10"/>
  <c r="AN17" i="10"/>
  <c r="AM17" i="10"/>
  <c r="AL17" i="10"/>
  <c r="AK17" i="10"/>
  <c r="AJ17" i="10"/>
  <c r="AI17" i="10"/>
  <c r="AH17" i="10"/>
  <c r="AG17" i="10"/>
  <c r="AF17" i="10"/>
  <c r="AB17" i="10"/>
  <c r="AA17" i="10"/>
  <c r="M17" i="10"/>
  <c r="L17" i="10"/>
  <c r="AO16" i="10"/>
  <c r="AN16" i="10"/>
  <c r="AM16" i="10"/>
  <c r="AL16" i="10"/>
  <c r="AK16" i="10"/>
  <c r="AJ16" i="10"/>
  <c r="AI16" i="10"/>
  <c r="AH16" i="10"/>
  <c r="AG16" i="10"/>
  <c r="AF16" i="10"/>
  <c r="AB16" i="10"/>
  <c r="AA16" i="10"/>
  <c r="M16" i="10"/>
  <c r="L16" i="10"/>
  <c r="AO15" i="10"/>
  <c r="AN15" i="10"/>
  <c r="AM15" i="10"/>
  <c r="AL15" i="10"/>
  <c r="AK15" i="10"/>
  <c r="AJ15" i="10"/>
  <c r="AI15" i="10"/>
  <c r="AH15" i="10"/>
  <c r="AG15" i="10"/>
  <c r="AF15" i="10"/>
  <c r="AB15" i="10"/>
  <c r="AA15" i="10"/>
  <c r="M15" i="10"/>
  <c r="L15" i="10"/>
  <c r="Q44" i="11"/>
  <c r="AM43" i="11"/>
  <c r="AO42" i="11"/>
  <c r="AN42" i="11"/>
  <c r="AM42" i="11"/>
  <c r="AL42" i="11"/>
  <c r="AK42" i="11"/>
  <c r="AJ42" i="11"/>
  <c r="AI42" i="11"/>
  <c r="AH42" i="11"/>
  <c r="AG42" i="11"/>
  <c r="AF42" i="11"/>
  <c r="AB42" i="11"/>
  <c r="AA42" i="11"/>
  <c r="M42" i="11"/>
  <c r="L42" i="11"/>
  <c r="AO41" i="11"/>
  <c r="AN41" i="11"/>
  <c r="AM41" i="11"/>
  <c r="AL41" i="11"/>
  <c r="AK41" i="11"/>
  <c r="AJ41" i="11"/>
  <c r="AI41" i="11"/>
  <c r="AH41" i="11"/>
  <c r="AG41" i="11"/>
  <c r="AF41" i="11"/>
  <c r="AB41" i="11"/>
  <c r="AA41" i="11"/>
  <c r="AC41" i="11" s="1"/>
  <c r="M41" i="11"/>
  <c r="L41" i="11"/>
  <c r="AO40" i="11"/>
  <c r="AN40" i="11"/>
  <c r="AM40" i="11"/>
  <c r="AL40" i="11"/>
  <c r="AK40" i="11"/>
  <c r="AJ40" i="11"/>
  <c r="AI40" i="11"/>
  <c r="AH40" i="11"/>
  <c r="AG40" i="11"/>
  <c r="AF40" i="11"/>
  <c r="AB40" i="11"/>
  <c r="AA40" i="11"/>
  <c r="M40" i="11"/>
  <c r="L40" i="11"/>
  <c r="AO39" i="11"/>
  <c r="AN39" i="11"/>
  <c r="AM39" i="11"/>
  <c r="AL39" i="11"/>
  <c r="AK39" i="11"/>
  <c r="AJ39" i="11"/>
  <c r="AI39" i="11"/>
  <c r="AH39" i="11"/>
  <c r="AG39" i="11"/>
  <c r="AF39" i="11"/>
  <c r="AB39" i="11"/>
  <c r="AA39" i="11"/>
  <c r="M39" i="11"/>
  <c r="L39" i="11"/>
  <c r="Y32" i="11"/>
  <c r="S32" i="11"/>
  <c r="AL31" i="11"/>
  <c r="AO30" i="11"/>
  <c r="AN30" i="11"/>
  <c r="AM30" i="11"/>
  <c r="AL30" i="11"/>
  <c r="AK30" i="11"/>
  <c r="AJ30" i="11"/>
  <c r="AI30" i="11"/>
  <c r="AH30" i="11"/>
  <c r="AG30" i="11"/>
  <c r="AF30" i="11"/>
  <c r="AB30" i="11"/>
  <c r="AA30" i="11"/>
  <c r="M30" i="11"/>
  <c r="L30" i="11"/>
  <c r="AO29" i="11"/>
  <c r="AN29" i="11"/>
  <c r="AM29" i="11"/>
  <c r="AL29" i="11"/>
  <c r="AK29" i="11"/>
  <c r="AJ29" i="11"/>
  <c r="AI29" i="11"/>
  <c r="AH29" i="11"/>
  <c r="AG29" i="11"/>
  <c r="AF29" i="11"/>
  <c r="AB29" i="11"/>
  <c r="AA29" i="11"/>
  <c r="M29" i="11"/>
  <c r="L29" i="11"/>
  <c r="AO28" i="11"/>
  <c r="AN28" i="11"/>
  <c r="AM28" i="11"/>
  <c r="AL28" i="11"/>
  <c r="AK28" i="11"/>
  <c r="AJ28" i="11"/>
  <c r="AI28" i="11"/>
  <c r="AH28" i="11"/>
  <c r="AG28" i="11"/>
  <c r="AF28" i="11"/>
  <c r="AB28" i="11"/>
  <c r="AA28" i="11"/>
  <c r="M28" i="11"/>
  <c r="L28" i="11"/>
  <c r="AO27" i="11"/>
  <c r="AN27" i="11"/>
  <c r="AM27" i="11"/>
  <c r="AL27" i="11"/>
  <c r="AK27" i="11"/>
  <c r="AJ27" i="11"/>
  <c r="AI27" i="11"/>
  <c r="AH27" i="11"/>
  <c r="AG27" i="11"/>
  <c r="AF27" i="11"/>
  <c r="AB27" i="11"/>
  <c r="AA27" i="11"/>
  <c r="AC27" i="11" s="1"/>
  <c r="M27" i="11"/>
  <c r="L27" i="11"/>
  <c r="W20" i="11"/>
  <c r="J20" i="11"/>
  <c r="AL19" i="11"/>
  <c r="AO18" i="11"/>
  <c r="AN18" i="11"/>
  <c r="AM18" i="11"/>
  <c r="AL18" i="11"/>
  <c r="AK18" i="11"/>
  <c r="AJ18" i="11"/>
  <c r="AI18" i="11"/>
  <c r="AH18" i="11"/>
  <c r="AG18" i="11"/>
  <c r="AF18" i="11"/>
  <c r="AB18" i="11"/>
  <c r="AA18" i="11"/>
  <c r="M18" i="11"/>
  <c r="L18" i="11"/>
  <c r="AO17" i="11"/>
  <c r="AN17" i="11"/>
  <c r="AM17" i="11"/>
  <c r="AL17" i="11"/>
  <c r="AK17" i="11"/>
  <c r="AJ17" i="11"/>
  <c r="AI17" i="11"/>
  <c r="AH17" i="11"/>
  <c r="AG17" i="11"/>
  <c r="AF17" i="11"/>
  <c r="AB17" i="11"/>
  <c r="AA17" i="11"/>
  <c r="M17" i="11"/>
  <c r="L17" i="11"/>
  <c r="AO16" i="11"/>
  <c r="AN16" i="11"/>
  <c r="AM16" i="11"/>
  <c r="AL16" i="11"/>
  <c r="AK16" i="11"/>
  <c r="AJ16" i="11"/>
  <c r="AI16" i="11"/>
  <c r="AH16" i="11"/>
  <c r="AG16" i="11"/>
  <c r="AF16" i="11"/>
  <c r="AB16" i="11"/>
  <c r="AA16" i="11"/>
  <c r="M16" i="11"/>
  <c r="L16" i="11"/>
  <c r="AO15" i="11"/>
  <c r="AN15" i="11"/>
  <c r="AM15" i="11"/>
  <c r="AL15" i="11"/>
  <c r="AK15" i="11"/>
  <c r="AJ15" i="11"/>
  <c r="AI15" i="11"/>
  <c r="AH15" i="11"/>
  <c r="AG15" i="11"/>
  <c r="AF15" i="11"/>
  <c r="AB15" i="11"/>
  <c r="AA15" i="11"/>
  <c r="M15" i="11"/>
  <c r="L15" i="11"/>
  <c r="W44" i="14"/>
  <c r="S44" i="14"/>
  <c r="AO42" i="14"/>
  <c r="AN42" i="14"/>
  <c r="AM42" i="14"/>
  <c r="AL42" i="14"/>
  <c r="AK42" i="14"/>
  <c r="AJ42" i="14"/>
  <c r="AI42" i="14"/>
  <c r="AH42" i="14"/>
  <c r="AG42" i="14"/>
  <c r="AF42" i="14"/>
  <c r="AB42" i="14"/>
  <c r="AA42" i="14"/>
  <c r="M42" i="14"/>
  <c r="L42" i="14"/>
  <c r="AO41" i="14"/>
  <c r="AN41" i="14"/>
  <c r="AM41" i="14"/>
  <c r="AL41" i="14"/>
  <c r="AK41" i="14"/>
  <c r="AJ41" i="14"/>
  <c r="AI41" i="14"/>
  <c r="AH41" i="14"/>
  <c r="AG41" i="14"/>
  <c r="AF41" i="14"/>
  <c r="AB41" i="14"/>
  <c r="AA41" i="14"/>
  <c r="M41" i="14"/>
  <c r="L41" i="14"/>
  <c r="N41" i="14" s="1"/>
  <c r="AO40" i="14"/>
  <c r="AN40" i="14"/>
  <c r="AM40" i="14"/>
  <c r="AL40" i="14"/>
  <c r="AK40" i="14"/>
  <c r="AJ40" i="14"/>
  <c r="AI40" i="14"/>
  <c r="AH40" i="14"/>
  <c r="AG40" i="14"/>
  <c r="AF40" i="14"/>
  <c r="AB40" i="14"/>
  <c r="AA40" i="14"/>
  <c r="M40" i="14"/>
  <c r="L40" i="14"/>
  <c r="AO39" i="14"/>
  <c r="AN39" i="14"/>
  <c r="AM39" i="14"/>
  <c r="AL39" i="14"/>
  <c r="AK39" i="14"/>
  <c r="AJ39" i="14"/>
  <c r="AI39" i="14"/>
  <c r="AH39" i="14"/>
  <c r="AG39" i="14"/>
  <c r="AF39" i="14"/>
  <c r="AB39" i="14"/>
  <c r="AA39" i="14"/>
  <c r="M39" i="14"/>
  <c r="L39" i="14"/>
  <c r="Y32" i="14"/>
  <c r="AN31" i="14"/>
  <c r="H32" i="14"/>
  <c r="AO30" i="14"/>
  <c r="AN30" i="14"/>
  <c r="AM30" i="14"/>
  <c r="AL30" i="14"/>
  <c r="AK30" i="14"/>
  <c r="AJ30" i="14"/>
  <c r="AI30" i="14"/>
  <c r="AH30" i="14"/>
  <c r="AG30" i="14"/>
  <c r="AF30" i="14"/>
  <c r="AB30" i="14"/>
  <c r="AA30" i="14"/>
  <c r="M30" i="14"/>
  <c r="L30" i="14"/>
  <c r="AO29" i="14"/>
  <c r="AN29" i="14"/>
  <c r="AM29" i="14"/>
  <c r="AL29" i="14"/>
  <c r="AK29" i="14"/>
  <c r="AJ29" i="14"/>
  <c r="AI29" i="14"/>
  <c r="AH29" i="14"/>
  <c r="AG29" i="14"/>
  <c r="AF29" i="14"/>
  <c r="AB29" i="14"/>
  <c r="AA29" i="14"/>
  <c r="M29" i="14"/>
  <c r="L29" i="14"/>
  <c r="AO28" i="14"/>
  <c r="AN28" i="14"/>
  <c r="AM28" i="14"/>
  <c r="AL28" i="14"/>
  <c r="AK28" i="14"/>
  <c r="AJ28" i="14"/>
  <c r="AI28" i="14"/>
  <c r="AH28" i="14"/>
  <c r="AG28" i="14"/>
  <c r="AF28" i="14"/>
  <c r="AB28" i="14"/>
  <c r="AA28" i="14"/>
  <c r="M28" i="14"/>
  <c r="L28" i="14"/>
  <c r="AO27" i="14"/>
  <c r="AN27" i="14"/>
  <c r="AM27" i="14"/>
  <c r="AL27" i="14"/>
  <c r="AK27" i="14"/>
  <c r="AJ27" i="14"/>
  <c r="AI27" i="14"/>
  <c r="AH27" i="14"/>
  <c r="AG27" i="14"/>
  <c r="AF27" i="14"/>
  <c r="AB27" i="14"/>
  <c r="AA27" i="14"/>
  <c r="M27" i="14"/>
  <c r="L27" i="14"/>
  <c r="U20" i="14"/>
  <c r="AO18" i="14"/>
  <c r="AN18" i="14"/>
  <c r="AM18" i="14"/>
  <c r="AL18" i="14"/>
  <c r="AK18" i="14"/>
  <c r="AJ18" i="14"/>
  <c r="AI18" i="14"/>
  <c r="AH18" i="14"/>
  <c r="AG18" i="14"/>
  <c r="AF18" i="14"/>
  <c r="AB18" i="14"/>
  <c r="AA18" i="14"/>
  <c r="M18" i="14"/>
  <c r="L18" i="14"/>
  <c r="AO17" i="14"/>
  <c r="AN17" i="14"/>
  <c r="AM17" i="14"/>
  <c r="AL17" i="14"/>
  <c r="AK17" i="14"/>
  <c r="AJ17" i="14"/>
  <c r="AI17" i="14"/>
  <c r="AH17" i="14"/>
  <c r="AG17" i="14"/>
  <c r="AF17" i="14"/>
  <c r="AB17" i="14"/>
  <c r="AA17" i="14"/>
  <c r="M17" i="14"/>
  <c r="L17" i="14"/>
  <c r="AO16" i="14"/>
  <c r="AN16" i="14"/>
  <c r="AM16" i="14"/>
  <c r="AL16" i="14"/>
  <c r="AK16" i="14"/>
  <c r="AJ16" i="14"/>
  <c r="AI16" i="14"/>
  <c r="AH16" i="14"/>
  <c r="AG16" i="14"/>
  <c r="AF16" i="14"/>
  <c r="AB16" i="14"/>
  <c r="AA16" i="14"/>
  <c r="M16" i="14"/>
  <c r="L16" i="14"/>
  <c r="AO15" i="14"/>
  <c r="AN15" i="14"/>
  <c r="AM15" i="14"/>
  <c r="AL15" i="14"/>
  <c r="AK15" i="14"/>
  <c r="AJ15" i="14"/>
  <c r="AI15" i="14"/>
  <c r="AH15" i="14"/>
  <c r="AG15" i="14"/>
  <c r="AF15" i="14"/>
  <c r="AB15" i="14"/>
  <c r="AA15" i="14"/>
  <c r="M15" i="14"/>
  <c r="L15" i="14"/>
  <c r="Y44" i="15"/>
  <c r="U44" i="15"/>
  <c r="AO43" i="15"/>
  <c r="AK43" i="15"/>
  <c r="AO42" i="15"/>
  <c r="AN42" i="15"/>
  <c r="AM42" i="15"/>
  <c r="AL42" i="15"/>
  <c r="AK42" i="15"/>
  <c r="AJ42" i="15"/>
  <c r="AI42" i="15"/>
  <c r="AH42" i="15"/>
  <c r="AG42" i="15"/>
  <c r="AF42" i="15"/>
  <c r="AB42" i="15"/>
  <c r="AA42" i="15"/>
  <c r="M42" i="15"/>
  <c r="L42" i="15"/>
  <c r="AO41" i="15"/>
  <c r="AN41" i="15"/>
  <c r="AM41" i="15"/>
  <c r="AL41" i="15"/>
  <c r="AK41" i="15"/>
  <c r="AJ41" i="15"/>
  <c r="AI41" i="15"/>
  <c r="AH41" i="15"/>
  <c r="AG41" i="15"/>
  <c r="AF41" i="15"/>
  <c r="AB41" i="15"/>
  <c r="AA41" i="15"/>
  <c r="M41" i="15"/>
  <c r="L41" i="15"/>
  <c r="AO40" i="15"/>
  <c r="AN40" i="15"/>
  <c r="AM40" i="15"/>
  <c r="AL40" i="15"/>
  <c r="AK40" i="15"/>
  <c r="AJ40" i="15"/>
  <c r="AI40" i="15"/>
  <c r="AH40" i="15"/>
  <c r="AG40" i="15"/>
  <c r="AF40" i="15"/>
  <c r="AB40" i="15"/>
  <c r="AA40" i="15"/>
  <c r="M40" i="15"/>
  <c r="L40" i="15"/>
  <c r="AO39" i="15"/>
  <c r="AN39" i="15"/>
  <c r="AM39" i="15"/>
  <c r="AL39" i="15"/>
  <c r="AK39" i="15"/>
  <c r="AJ39" i="15"/>
  <c r="AI39" i="15"/>
  <c r="AH39" i="15"/>
  <c r="AG39" i="15"/>
  <c r="AF39" i="15"/>
  <c r="AB39" i="15"/>
  <c r="AA39" i="15"/>
  <c r="M39" i="15"/>
  <c r="L39" i="15"/>
  <c r="AO30" i="15"/>
  <c r="AN30" i="15"/>
  <c r="AM30" i="15"/>
  <c r="AL30" i="15"/>
  <c r="AK30" i="15"/>
  <c r="AJ30" i="15"/>
  <c r="AI30" i="15"/>
  <c r="AH30" i="15"/>
  <c r="AG30" i="15"/>
  <c r="AF30" i="15"/>
  <c r="AB30" i="15"/>
  <c r="AA30" i="15"/>
  <c r="M30" i="15"/>
  <c r="L30" i="15"/>
  <c r="N30" i="15" s="1"/>
  <c r="AO29" i="15"/>
  <c r="AN29" i="15"/>
  <c r="AM29" i="15"/>
  <c r="AL29" i="15"/>
  <c r="AK29" i="15"/>
  <c r="AJ29" i="15"/>
  <c r="AI29" i="15"/>
  <c r="AH29" i="15"/>
  <c r="AG29" i="15"/>
  <c r="AF29" i="15"/>
  <c r="AB29" i="15"/>
  <c r="AA29" i="15"/>
  <c r="AC29" i="15" s="1"/>
  <c r="M29" i="15"/>
  <c r="L29" i="15"/>
  <c r="AO28" i="15"/>
  <c r="AN28" i="15"/>
  <c r="AM28" i="15"/>
  <c r="AL28" i="15"/>
  <c r="AK28" i="15"/>
  <c r="AJ28" i="15"/>
  <c r="AI28" i="15"/>
  <c r="AH28" i="15"/>
  <c r="AG28" i="15"/>
  <c r="AF28" i="15"/>
  <c r="AB28" i="15"/>
  <c r="AA28" i="15"/>
  <c r="M28" i="15"/>
  <c r="L28" i="15"/>
  <c r="N28" i="15" s="1"/>
  <c r="AO27" i="15"/>
  <c r="AN27" i="15"/>
  <c r="AM27" i="15"/>
  <c r="AL27" i="15"/>
  <c r="AK27" i="15"/>
  <c r="AJ27" i="15"/>
  <c r="AI27" i="15"/>
  <c r="AH27" i="15"/>
  <c r="AG27" i="15"/>
  <c r="AF27" i="15"/>
  <c r="AB27" i="15"/>
  <c r="AA27" i="15"/>
  <c r="AC27" i="15" s="1"/>
  <c r="M27" i="15"/>
  <c r="AQ27" i="15" s="1"/>
  <c r="L27" i="15"/>
  <c r="AO18" i="15"/>
  <c r="AN18" i="15"/>
  <c r="AM18" i="15"/>
  <c r="AL18" i="15"/>
  <c r="AK18" i="15"/>
  <c r="AJ18" i="15"/>
  <c r="AI18" i="15"/>
  <c r="AH18" i="15"/>
  <c r="AG18" i="15"/>
  <c r="AF18" i="15"/>
  <c r="AB18" i="15"/>
  <c r="AA18" i="15"/>
  <c r="M18" i="15"/>
  <c r="L18" i="15"/>
  <c r="AO17" i="15"/>
  <c r="AN17" i="15"/>
  <c r="AM17" i="15"/>
  <c r="AL17" i="15"/>
  <c r="AK17" i="15"/>
  <c r="AJ17" i="15"/>
  <c r="AI17" i="15"/>
  <c r="AH17" i="15"/>
  <c r="AG17" i="15"/>
  <c r="AF17" i="15"/>
  <c r="AB17" i="15"/>
  <c r="AA17" i="15"/>
  <c r="M17" i="15"/>
  <c r="L17" i="15"/>
  <c r="AO16" i="15"/>
  <c r="AN16" i="15"/>
  <c r="AM16" i="15"/>
  <c r="AL16" i="15"/>
  <c r="AK16" i="15"/>
  <c r="AJ16" i="15"/>
  <c r="AI16" i="15"/>
  <c r="AH16" i="15"/>
  <c r="AG16" i="15"/>
  <c r="AF16" i="15"/>
  <c r="AB16" i="15"/>
  <c r="AA16" i="15"/>
  <c r="M16" i="15"/>
  <c r="L16" i="15"/>
  <c r="AO15" i="15"/>
  <c r="AN15" i="15"/>
  <c r="AM15" i="15"/>
  <c r="AL15" i="15"/>
  <c r="AK15" i="15"/>
  <c r="AJ15" i="15"/>
  <c r="AI15" i="15"/>
  <c r="AH15" i="15"/>
  <c r="AG15" i="15"/>
  <c r="AF15" i="15"/>
  <c r="AB15" i="15"/>
  <c r="AA15" i="15"/>
  <c r="M15" i="15"/>
  <c r="L15" i="15"/>
  <c r="F44" i="16"/>
  <c r="AJ43" i="16"/>
  <c r="AO42" i="16"/>
  <c r="AN42" i="16"/>
  <c r="AM42" i="16"/>
  <c r="AL42" i="16"/>
  <c r="AK42" i="16"/>
  <c r="AJ42" i="16"/>
  <c r="AI42" i="16"/>
  <c r="AH42" i="16"/>
  <c r="AG42" i="16"/>
  <c r="AF42" i="16"/>
  <c r="AB42" i="16"/>
  <c r="AA42" i="16"/>
  <c r="M42" i="16"/>
  <c r="L42" i="16"/>
  <c r="AO41" i="16"/>
  <c r="AN41" i="16"/>
  <c r="AM41" i="16"/>
  <c r="AL41" i="16"/>
  <c r="AK41" i="16"/>
  <c r="AJ41" i="16"/>
  <c r="AI41" i="16"/>
  <c r="AH41" i="16"/>
  <c r="AG41" i="16"/>
  <c r="AF41" i="16"/>
  <c r="AB41" i="16"/>
  <c r="AA41" i="16"/>
  <c r="M41" i="16"/>
  <c r="L41" i="16"/>
  <c r="AO40" i="16"/>
  <c r="AN40" i="16"/>
  <c r="AM40" i="16"/>
  <c r="AL40" i="16"/>
  <c r="AK40" i="16"/>
  <c r="AJ40" i="16"/>
  <c r="AI40" i="16"/>
  <c r="AH40" i="16"/>
  <c r="AG40" i="16"/>
  <c r="AF40" i="16"/>
  <c r="AB40" i="16"/>
  <c r="AA40" i="16"/>
  <c r="M40" i="16"/>
  <c r="L40" i="16"/>
  <c r="AO39" i="16"/>
  <c r="AN39" i="16"/>
  <c r="AM39" i="16"/>
  <c r="AL39" i="16"/>
  <c r="AK39" i="16"/>
  <c r="AJ39" i="16"/>
  <c r="AI39" i="16"/>
  <c r="AH39" i="16"/>
  <c r="AG39" i="16"/>
  <c r="AF39" i="16"/>
  <c r="AB39" i="16"/>
  <c r="AA39" i="16"/>
  <c r="M39" i="16"/>
  <c r="L39" i="16"/>
  <c r="Y32" i="16"/>
  <c r="U32" i="16"/>
  <c r="AL31" i="16"/>
  <c r="AK31" i="16"/>
  <c r="AH31" i="16"/>
  <c r="AO30" i="16"/>
  <c r="AN30" i="16"/>
  <c r="AM30" i="16"/>
  <c r="AL30" i="16"/>
  <c r="AK30" i="16"/>
  <c r="AJ30" i="16"/>
  <c r="AI30" i="16"/>
  <c r="AH30" i="16"/>
  <c r="AG30" i="16"/>
  <c r="AF30" i="16"/>
  <c r="AB30" i="16"/>
  <c r="AA30" i="16"/>
  <c r="AC30" i="16" s="1"/>
  <c r="M30" i="16"/>
  <c r="AQ30" i="16" s="1"/>
  <c r="L30" i="16"/>
  <c r="AP30" i="16" s="1"/>
  <c r="AO29" i="16"/>
  <c r="AN29" i="16"/>
  <c r="AM29" i="16"/>
  <c r="AL29" i="16"/>
  <c r="AK29" i="16"/>
  <c r="AJ29" i="16"/>
  <c r="AI29" i="16"/>
  <c r="AH29" i="16"/>
  <c r="AG29" i="16"/>
  <c r="AF29" i="16"/>
  <c r="AB29" i="16"/>
  <c r="AA29" i="16"/>
  <c r="M29" i="16"/>
  <c r="L29" i="16"/>
  <c r="AO28" i="16"/>
  <c r="AN28" i="16"/>
  <c r="AM28" i="16"/>
  <c r="AL28" i="16"/>
  <c r="AK28" i="16"/>
  <c r="AJ28" i="16"/>
  <c r="AI28" i="16"/>
  <c r="AH28" i="16"/>
  <c r="AG28" i="16"/>
  <c r="AF28" i="16"/>
  <c r="AB28" i="16"/>
  <c r="AA28" i="16"/>
  <c r="AC28" i="16" s="1"/>
  <c r="M28" i="16"/>
  <c r="L28" i="16"/>
  <c r="AO27" i="16"/>
  <c r="AN27" i="16"/>
  <c r="AM27" i="16"/>
  <c r="AL27" i="16"/>
  <c r="AK27" i="16"/>
  <c r="AJ27" i="16"/>
  <c r="AI27" i="16"/>
  <c r="AH27" i="16"/>
  <c r="AG27" i="16"/>
  <c r="AF27" i="16"/>
  <c r="AB27" i="16"/>
  <c r="AA27" i="16"/>
  <c r="M27" i="16"/>
  <c r="L27" i="16"/>
  <c r="N27" i="16" s="1"/>
  <c r="AO18" i="16"/>
  <c r="AN18" i="16"/>
  <c r="AM18" i="16"/>
  <c r="AL18" i="16"/>
  <c r="AK18" i="16"/>
  <c r="AJ18" i="16"/>
  <c r="AI18" i="16"/>
  <c r="AH18" i="16"/>
  <c r="AG18" i="16"/>
  <c r="AF18" i="16"/>
  <c r="AB18" i="16"/>
  <c r="AA18" i="16"/>
  <c r="M18" i="16"/>
  <c r="L18" i="16"/>
  <c r="AO17" i="16"/>
  <c r="AM17" i="16"/>
  <c r="AL17" i="16"/>
  <c r="AK17" i="16"/>
  <c r="AJ17" i="16"/>
  <c r="AI17" i="16"/>
  <c r="AH17" i="16"/>
  <c r="AG17" i="16"/>
  <c r="AF17" i="16"/>
  <c r="AB17" i="16"/>
  <c r="AA17" i="16"/>
  <c r="M17" i="16"/>
  <c r="L17" i="16"/>
  <c r="AO16" i="16"/>
  <c r="AN16" i="16"/>
  <c r="AM16" i="16"/>
  <c r="AL16" i="16"/>
  <c r="AK16" i="16"/>
  <c r="AJ16" i="16"/>
  <c r="AI16" i="16"/>
  <c r="AH16" i="16"/>
  <c r="AG16" i="16"/>
  <c r="AF16" i="16"/>
  <c r="AB16" i="16"/>
  <c r="AA16" i="16"/>
  <c r="M16" i="16"/>
  <c r="L16" i="16"/>
  <c r="AO15" i="16"/>
  <c r="AN15" i="16"/>
  <c r="AM15" i="16"/>
  <c r="AL15" i="16"/>
  <c r="AK15" i="16"/>
  <c r="AJ15" i="16"/>
  <c r="AI15" i="16"/>
  <c r="AH15" i="16"/>
  <c r="AG15" i="16"/>
  <c r="AF15" i="16"/>
  <c r="AB15" i="16"/>
  <c r="AA15" i="16"/>
  <c r="AC15" i="16" s="1"/>
  <c r="M15" i="16"/>
  <c r="L15" i="16"/>
  <c r="U44" i="17"/>
  <c r="W44" i="17"/>
  <c r="S44" i="17"/>
  <c r="AN43" i="17"/>
  <c r="AK43" i="17"/>
  <c r="AJ43" i="17"/>
  <c r="AO42" i="17"/>
  <c r="AN42" i="17"/>
  <c r="AM42" i="17"/>
  <c r="AL42" i="17"/>
  <c r="AK42" i="17"/>
  <c r="AJ42" i="17"/>
  <c r="AI42" i="17"/>
  <c r="AH42" i="17"/>
  <c r="AG42" i="17"/>
  <c r="AF42" i="17"/>
  <c r="AB42" i="17"/>
  <c r="AA42" i="17"/>
  <c r="AC42" i="17" s="1"/>
  <c r="M42" i="17"/>
  <c r="L42" i="17"/>
  <c r="AO41" i="17"/>
  <c r="AN41" i="17"/>
  <c r="AM41" i="17"/>
  <c r="AL41" i="17"/>
  <c r="AK41" i="17"/>
  <c r="AJ41" i="17"/>
  <c r="AI41" i="17"/>
  <c r="AH41" i="17"/>
  <c r="AG41" i="17"/>
  <c r="AF41" i="17"/>
  <c r="AB41" i="17"/>
  <c r="AA41" i="17"/>
  <c r="M41" i="17"/>
  <c r="L41" i="17"/>
  <c r="N41" i="17" s="1"/>
  <c r="AO40" i="17"/>
  <c r="AN40" i="17"/>
  <c r="AM40" i="17"/>
  <c r="AL40" i="17"/>
  <c r="AK40" i="17"/>
  <c r="AJ40" i="17"/>
  <c r="AI40" i="17"/>
  <c r="AH40" i="17"/>
  <c r="AG40" i="17"/>
  <c r="AF40" i="17"/>
  <c r="AB40" i="17"/>
  <c r="AA40" i="17"/>
  <c r="M40" i="17"/>
  <c r="L40" i="17"/>
  <c r="AO39" i="17"/>
  <c r="AN39" i="17"/>
  <c r="AM39" i="17"/>
  <c r="AL39" i="17"/>
  <c r="AK39" i="17"/>
  <c r="AJ39" i="17"/>
  <c r="AI39" i="17"/>
  <c r="AH39" i="17"/>
  <c r="AG39" i="17"/>
  <c r="AF39" i="17"/>
  <c r="AB39" i="17"/>
  <c r="AA39" i="17"/>
  <c r="M39" i="17"/>
  <c r="L39" i="17"/>
  <c r="N39" i="17" s="1"/>
  <c r="S32" i="17"/>
  <c r="Q32" i="17"/>
  <c r="AG31" i="17"/>
  <c r="B32" i="17"/>
  <c r="AO30" i="17"/>
  <c r="AN30" i="17"/>
  <c r="AM30" i="17"/>
  <c r="AL30" i="17"/>
  <c r="AK30" i="17"/>
  <c r="AJ30" i="17"/>
  <c r="AI30" i="17"/>
  <c r="AH30" i="17"/>
  <c r="AG30" i="17"/>
  <c r="AF30" i="17"/>
  <c r="AB30" i="17"/>
  <c r="AA30" i="17"/>
  <c r="M30" i="17"/>
  <c r="L30" i="17"/>
  <c r="AO29" i="17"/>
  <c r="AN29" i="17"/>
  <c r="AM29" i="17"/>
  <c r="AL29" i="17"/>
  <c r="AK29" i="17"/>
  <c r="AJ29" i="17"/>
  <c r="AI29" i="17"/>
  <c r="AH29" i="17"/>
  <c r="AG29" i="17"/>
  <c r="AF29" i="17"/>
  <c r="AB29" i="17"/>
  <c r="AA29" i="17"/>
  <c r="M29" i="17"/>
  <c r="L29" i="17"/>
  <c r="AO28" i="17"/>
  <c r="AN28" i="17"/>
  <c r="AM28" i="17"/>
  <c r="AL28" i="17"/>
  <c r="AK28" i="17"/>
  <c r="AJ28" i="17"/>
  <c r="AI28" i="17"/>
  <c r="AH28" i="17"/>
  <c r="AG28" i="17"/>
  <c r="AF28" i="17"/>
  <c r="AB28" i="17"/>
  <c r="AA28" i="17"/>
  <c r="M28" i="17"/>
  <c r="L28" i="17"/>
  <c r="N28" i="17" s="1"/>
  <c r="AO27" i="17"/>
  <c r="AN27" i="17"/>
  <c r="AM27" i="17"/>
  <c r="AL27" i="17"/>
  <c r="AK27" i="17"/>
  <c r="AJ27" i="17"/>
  <c r="AI27" i="17"/>
  <c r="AH27" i="17"/>
  <c r="AG27" i="17"/>
  <c r="AF27" i="17"/>
  <c r="AB27" i="17"/>
  <c r="AA27" i="17"/>
  <c r="M27" i="17"/>
  <c r="L27" i="17"/>
  <c r="Y20" i="17"/>
  <c r="W20" i="17"/>
  <c r="Q20" i="17"/>
  <c r="J20" i="17"/>
  <c r="B20" i="17"/>
  <c r="AO18" i="17"/>
  <c r="AN18" i="17"/>
  <c r="AM18" i="17"/>
  <c r="AL18" i="17"/>
  <c r="AK18" i="17"/>
  <c r="AJ18" i="17"/>
  <c r="AI18" i="17"/>
  <c r="AH18" i="17"/>
  <c r="AG18" i="17"/>
  <c r="AF18" i="17"/>
  <c r="M18" i="17"/>
  <c r="L18" i="17"/>
  <c r="AO17" i="17"/>
  <c r="AN17" i="17"/>
  <c r="AM17" i="17"/>
  <c r="AL17" i="17"/>
  <c r="AK17" i="17"/>
  <c r="AJ17" i="17"/>
  <c r="AI17" i="17"/>
  <c r="AH17" i="17"/>
  <c r="AG17" i="17"/>
  <c r="AF17" i="17"/>
  <c r="M17" i="17"/>
  <c r="AQ17" i="17" s="1"/>
  <c r="L17" i="17"/>
  <c r="AO16" i="17"/>
  <c r="AN16" i="17"/>
  <c r="AM16" i="17"/>
  <c r="AL16" i="17"/>
  <c r="AK16" i="17"/>
  <c r="AJ16" i="17"/>
  <c r="AI16" i="17"/>
  <c r="AH16" i="17"/>
  <c r="AG16" i="17"/>
  <c r="AF16" i="17"/>
  <c r="M16" i="17"/>
  <c r="L16" i="17"/>
  <c r="AO15" i="17"/>
  <c r="AN15" i="17"/>
  <c r="AM15" i="17"/>
  <c r="AL15" i="17"/>
  <c r="AK15" i="17"/>
  <c r="AJ15" i="17"/>
  <c r="AI15" i="17"/>
  <c r="AH15" i="17"/>
  <c r="AG15" i="17"/>
  <c r="AF15" i="17"/>
  <c r="M15" i="17"/>
  <c r="L15" i="17"/>
  <c r="AO42" i="4"/>
  <c r="AN42" i="4"/>
  <c r="AM42" i="4"/>
  <c r="AL42" i="4"/>
  <c r="AK42" i="4"/>
  <c r="AJ42" i="4"/>
  <c r="AI42" i="4"/>
  <c r="AH42" i="4"/>
  <c r="AG42" i="4"/>
  <c r="AF42" i="4"/>
  <c r="AB42" i="4"/>
  <c r="AA42" i="4"/>
  <c r="M42" i="4"/>
  <c r="L42" i="4"/>
  <c r="AO41" i="4"/>
  <c r="AN41" i="4"/>
  <c r="AM41" i="4"/>
  <c r="AL41" i="4"/>
  <c r="AK41" i="4"/>
  <c r="AJ41" i="4"/>
  <c r="AI41" i="4"/>
  <c r="AH41" i="4"/>
  <c r="AG41" i="4"/>
  <c r="AF41" i="4"/>
  <c r="AB41" i="4"/>
  <c r="AA41" i="4"/>
  <c r="M41" i="4"/>
  <c r="L41" i="4"/>
  <c r="AO40" i="4"/>
  <c r="AN40" i="4"/>
  <c r="AM40" i="4"/>
  <c r="AL40" i="4"/>
  <c r="AK40" i="4"/>
  <c r="AJ40" i="4"/>
  <c r="AI40" i="4"/>
  <c r="AH40" i="4"/>
  <c r="AG40" i="4"/>
  <c r="AF40" i="4"/>
  <c r="AB40" i="4"/>
  <c r="AA40" i="4"/>
  <c r="AC40" i="4" s="1"/>
  <c r="M40" i="4"/>
  <c r="L40" i="4"/>
  <c r="AO39" i="4"/>
  <c r="AN39" i="4"/>
  <c r="AM39" i="4"/>
  <c r="AL39" i="4"/>
  <c r="AK39" i="4"/>
  <c r="AJ39" i="4"/>
  <c r="AI39" i="4"/>
  <c r="AH39" i="4"/>
  <c r="AG39" i="4"/>
  <c r="AF39" i="4"/>
  <c r="AB39" i="4"/>
  <c r="AA39" i="4"/>
  <c r="M39" i="4"/>
  <c r="L39" i="4"/>
  <c r="Y32" i="4"/>
  <c r="U32" i="4"/>
  <c r="B32" i="4"/>
  <c r="AO30" i="4"/>
  <c r="AN30" i="4"/>
  <c r="AM30" i="4"/>
  <c r="AL30" i="4"/>
  <c r="AK30" i="4"/>
  <c r="AJ30" i="4"/>
  <c r="AI30" i="4"/>
  <c r="AH30" i="4"/>
  <c r="AG30" i="4"/>
  <c r="AF30" i="4"/>
  <c r="AB30" i="4"/>
  <c r="AA30" i="4"/>
  <c r="M30" i="4"/>
  <c r="L30" i="4"/>
  <c r="AO29" i="4"/>
  <c r="AN29" i="4"/>
  <c r="AM29" i="4"/>
  <c r="AL29" i="4"/>
  <c r="AK29" i="4"/>
  <c r="AJ29" i="4"/>
  <c r="AI29" i="4"/>
  <c r="AH29" i="4"/>
  <c r="AG29" i="4"/>
  <c r="AF29" i="4"/>
  <c r="AB29" i="4"/>
  <c r="AA29" i="4"/>
  <c r="M29" i="4"/>
  <c r="L29" i="4"/>
  <c r="AO28" i="4"/>
  <c r="AN28" i="4"/>
  <c r="AM28" i="4"/>
  <c r="AL28" i="4"/>
  <c r="AK28" i="4"/>
  <c r="AJ28" i="4"/>
  <c r="AI28" i="4"/>
  <c r="AH28" i="4"/>
  <c r="AG28" i="4"/>
  <c r="AF28" i="4"/>
  <c r="AB28" i="4"/>
  <c r="AA28" i="4"/>
  <c r="M28" i="4"/>
  <c r="L28" i="4"/>
  <c r="AO27" i="4"/>
  <c r="AN27" i="4"/>
  <c r="AM27" i="4"/>
  <c r="AL27" i="4"/>
  <c r="AK27" i="4"/>
  <c r="AJ27" i="4"/>
  <c r="AI27" i="4"/>
  <c r="AH27" i="4"/>
  <c r="AG27" i="4"/>
  <c r="AF27" i="4"/>
  <c r="AB27" i="4"/>
  <c r="AA27" i="4"/>
  <c r="M27" i="4"/>
  <c r="L27" i="4"/>
  <c r="Y20" i="4"/>
  <c r="AO18" i="4"/>
  <c r="AN18" i="4"/>
  <c r="AM18" i="4"/>
  <c r="AL18" i="4"/>
  <c r="AK18" i="4"/>
  <c r="AJ18" i="4"/>
  <c r="AI18" i="4"/>
  <c r="AH18" i="4"/>
  <c r="AG18" i="4"/>
  <c r="AF18" i="4"/>
  <c r="AB18" i="4"/>
  <c r="AA18" i="4"/>
  <c r="M18" i="4"/>
  <c r="L18" i="4"/>
  <c r="AO17" i="4"/>
  <c r="AN17" i="4"/>
  <c r="AM17" i="4"/>
  <c r="AL17" i="4"/>
  <c r="AK17" i="4"/>
  <c r="AJ17" i="4"/>
  <c r="AI17" i="4"/>
  <c r="AH17" i="4"/>
  <c r="AG17" i="4"/>
  <c r="AF17" i="4"/>
  <c r="AB17" i="4"/>
  <c r="AA17" i="4"/>
  <c r="M17" i="4"/>
  <c r="L17" i="4"/>
  <c r="AO16" i="4"/>
  <c r="AN16" i="4"/>
  <c r="AM16" i="4"/>
  <c r="AL16" i="4"/>
  <c r="AK16" i="4"/>
  <c r="AJ16" i="4"/>
  <c r="AI16" i="4"/>
  <c r="AH16" i="4"/>
  <c r="AG16" i="4"/>
  <c r="AF16" i="4"/>
  <c r="AB16" i="4"/>
  <c r="AA16" i="4"/>
  <c r="M16" i="4"/>
  <c r="L16" i="4"/>
  <c r="AO15" i="4"/>
  <c r="AN15" i="4"/>
  <c r="AM15" i="4"/>
  <c r="AL15" i="4"/>
  <c r="AK15" i="4"/>
  <c r="AJ15" i="4"/>
  <c r="AI15" i="4"/>
  <c r="AH15" i="4"/>
  <c r="AG15" i="4"/>
  <c r="AF15" i="4"/>
  <c r="AB15" i="4"/>
  <c r="AA15" i="4"/>
  <c r="M15" i="4"/>
  <c r="L15" i="4"/>
  <c r="Y44" i="7"/>
  <c r="U44" i="7"/>
  <c r="AO42" i="7"/>
  <c r="AN42" i="7"/>
  <c r="AM42" i="7"/>
  <c r="AL42" i="7"/>
  <c r="AK42" i="7"/>
  <c r="AJ42" i="7"/>
  <c r="AI42" i="7"/>
  <c r="AH42" i="7"/>
  <c r="AG42" i="7"/>
  <c r="AF42" i="7"/>
  <c r="AB42" i="7"/>
  <c r="AA42" i="7"/>
  <c r="AC42" i="7" s="1"/>
  <c r="M42" i="7"/>
  <c r="L42" i="7"/>
  <c r="AO41" i="7"/>
  <c r="AN41" i="7"/>
  <c r="AM41" i="7"/>
  <c r="AL41" i="7"/>
  <c r="AK41" i="7"/>
  <c r="AJ41" i="7"/>
  <c r="AI41" i="7"/>
  <c r="AH41" i="7"/>
  <c r="AG41" i="7"/>
  <c r="AF41" i="7"/>
  <c r="AB41" i="7"/>
  <c r="AA41" i="7"/>
  <c r="M41" i="7"/>
  <c r="L41" i="7"/>
  <c r="AO40" i="7"/>
  <c r="AN40" i="7"/>
  <c r="AM40" i="7"/>
  <c r="AL40" i="7"/>
  <c r="AK40" i="7"/>
  <c r="AJ40" i="7"/>
  <c r="AI40" i="7"/>
  <c r="AH40" i="7"/>
  <c r="AG40" i="7"/>
  <c r="AF40" i="7"/>
  <c r="AB40" i="7"/>
  <c r="AA40" i="7"/>
  <c r="M40" i="7"/>
  <c r="L40" i="7"/>
  <c r="AO39" i="7"/>
  <c r="AN39" i="7"/>
  <c r="AM39" i="7"/>
  <c r="AL39" i="7"/>
  <c r="AK39" i="7"/>
  <c r="AJ39" i="7"/>
  <c r="AI39" i="7"/>
  <c r="AH39" i="7"/>
  <c r="AG39" i="7"/>
  <c r="AF39" i="7"/>
  <c r="AB39" i="7"/>
  <c r="AA39" i="7"/>
  <c r="M39" i="7"/>
  <c r="L39" i="7"/>
  <c r="N39" i="7" s="1"/>
  <c r="Y32" i="7"/>
  <c r="U32" i="7"/>
  <c r="S32" i="7"/>
  <c r="AK31" i="7"/>
  <c r="AO30" i="7"/>
  <c r="AN30" i="7"/>
  <c r="AM30" i="7"/>
  <c r="AL30" i="7"/>
  <c r="AK30" i="7"/>
  <c r="AJ30" i="7"/>
  <c r="AI30" i="7"/>
  <c r="AH30" i="7"/>
  <c r="AG30" i="7"/>
  <c r="AF30" i="7"/>
  <c r="AB30" i="7"/>
  <c r="AA30" i="7"/>
  <c r="AC30" i="7" s="1"/>
  <c r="M30" i="7"/>
  <c r="L30" i="7"/>
  <c r="AO29" i="7"/>
  <c r="AN29" i="7"/>
  <c r="AM29" i="7"/>
  <c r="AL29" i="7"/>
  <c r="AK29" i="7"/>
  <c r="AJ29" i="7"/>
  <c r="AI29" i="7"/>
  <c r="AH29" i="7"/>
  <c r="AG29" i="7"/>
  <c r="AF29" i="7"/>
  <c r="AB29" i="7"/>
  <c r="AA29" i="7"/>
  <c r="M29" i="7"/>
  <c r="L29" i="7"/>
  <c r="AO28" i="7"/>
  <c r="AN28" i="7"/>
  <c r="AM28" i="7"/>
  <c r="AL28" i="7"/>
  <c r="AK28" i="7"/>
  <c r="AJ28" i="7"/>
  <c r="AI28" i="7"/>
  <c r="AH28" i="7"/>
  <c r="AG28" i="7"/>
  <c r="AF28" i="7"/>
  <c r="AB28" i="7"/>
  <c r="AA28" i="7"/>
  <c r="M28" i="7"/>
  <c r="L28" i="7"/>
  <c r="AO27" i="7"/>
  <c r="AN27" i="7"/>
  <c r="AM27" i="7"/>
  <c r="AL27" i="7"/>
  <c r="AK27" i="7"/>
  <c r="AJ27" i="7"/>
  <c r="AI27" i="7"/>
  <c r="AH27" i="7"/>
  <c r="AG27" i="7"/>
  <c r="AF27" i="7"/>
  <c r="AB27" i="7"/>
  <c r="AA27" i="7"/>
  <c r="M27" i="7"/>
  <c r="L27" i="7"/>
  <c r="W20" i="7"/>
  <c r="AH19" i="7"/>
  <c r="AO18" i="7"/>
  <c r="AN18" i="7"/>
  <c r="AM18" i="7"/>
  <c r="AL18" i="7"/>
  <c r="AK18" i="7"/>
  <c r="AJ18" i="7"/>
  <c r="AI18" i="7"/>
  <c r="AH18" i="7"/>
  <c r="AG18" i="7"/>
  <c r="AF18" i="7"/>
  <c r="AB18" i="7"/>
  <c r="AA18" i="7"/>
  <c r="M18" i="7"/>
  <c r="L18" i="7"/>
  <c r="AP18" i="7" s="1"/>
  <c r="AO17" i="7"/>
  <c r="AN17" i="7"/>
  <c r="AM17" i="7"/>
  <c r="AL17" i="7"/>
  <c r="AK17" i="7"/>
  <c r="AJ17" i="7"/>
  <c r="AI17" i="7"/>
  <c r="AH17" i="7"/>
  <c r="AG17" i="7"/>
  <c r="AF17" i="7"/>
  <c r="AB17" i="7"/>
  <c r="AA17" i="7"/>
  <c r="M17" i="7"/>
  <c r="L17" i="7"/>
  <c r="AO16" i="7"/>
  <c r="AN16" i="7"/>
  <c r="AM16" i="7"/>
  <c r="AL16" i="7"/>
  <c r="AK16" i="7"/>
  <c r="AJ16" i="7"/>
  <c r="AI16" i="7"/>
  <c r="AH16" i="7"/>
  <c r="AG16" i="7"/>
  <c r="AF16" i="7"/>
  <c r="AB16" i="7"/>
  <c r="AA16" i="7"/>
  <c r="M16" i="7"/>
  <c r="L16" i="7"/>
  <c r="AO15" i="7"/>
  <c r="AN15" i="7"/>
  <c r="AM15" i="7"/>
  <c r="AL15" i="7"/>
  <c r="AK15" i="7"/>
  <c r="AJ15" i="7"/>
  <c r="AI15" i="7"/>
  <c r="AH15" i="7"/>
  <c r="AG15" i="7"/>
  <c r="AF15" i="7"/>
  <c r="AB15" i="7"/>
  <c r="AA15" i="7"/>
  <c r="M15" i="7"/>
  <c r="AQ15" i="7" s="1"/>
  <c r="L15" i="7"/>
  <c r="AB18" i="9"/>
  <c r="AA18" i="9"/>
  <c r="AB17" i="9"/>
  <c r="AA17" i="9"/>
  <c r="AB16" i="9"/>
  <c r="AA16" i="9"/>
  <c r="AC16" i="9" s="1"/>
  <c r="AB15" i="9"/>
  <c r="AA15" i="9"/>
  <c r="AB42" i="9"/>
  <c r="AA42" i="9"/>
  <c r="AB41" i="9"/>
  <c r="AA41" i="9"/>
  <c r="AC41" i="9" s="1"/>
  <c r="AB40" i="9"/>
  <c r="AA40" i="9"/>
  <c r="AB39" i="9"/>
  <c r="AA39" i="9"/>
  <c r="AB30" i="9"/>
  <c r="AA30" i="9"/>
  <c r="AB29" i="9"/>
  <c r="AA29" i="9"/>
  <c r="AB28" i="9"/>
  <c r="AA28" i="9"/>
  <c r="AC28" i="9" s="1"/>
  <c r="AB27" i="9"/>
  <c r="AA27" i="9"/>
  <c r="AR43" i="17" l="1"/>
  <c r="AC27" i="17"/>
  <c r="AC29" i="17"/>
  <c r="AC30" i="17"/>
  <c r="AR19" i="17"/>
  <c r="AP20" i="17"/>
  <c r="AP16" i="17"/>
  <c r="L44" i="17"/>
  <c r="AP44" i="17" s="1"/>
  <c r="AP43" i="17"/>
  <c r="N42" i="17"/>
  <c r="N40" i="17"/>
  <c r="AQ40" i="17"/>
  <c r="AQ19" i="17"/>
  <c r="N16" i="17"/>
  <c r="AP19" i="17"/>
  <c r="AC43" i="16"/>
  <c r="AR43" i="16"/>
  <c r="AP44" i="16"/>
  <c r="AP32" i="16"/>
  <c r="AQ31" i="16"/>
  <c r="AA20" i="16"/>
  <c r="AQ19" i="16"/>
  <c r="AP20" i="16"/>
  <c r="AP43" i="16"/>
  <c r="AP31" i="16"/>
  <c r="N31" i="16"/>
  <c r="AR31" i="16" s="1"/>
  <c r="N29" i="16"/>
  <c r="AQ41" i="15"/>
  <c r="AC31" i="15"/>
  <c r="AA32" i="15"/>
  <c r="AC19" i="15"/>
  <c r="AA20" i="15"/>
  <c r="AP19" i="15"/>
  <c r="AP20" i="15"/>
  <c r="L44" i="15"/>
  <c r="AP44" i="15" s="1"/>
  <c r="L32" i="15"/>
  <c r="AP32" i="15" s="1"/>
  <c r="AC18" i="9"/>
  <c r="AP27" i="8"/>
  <c r="AC15" i="7"/>
  <c r="AQ41" i="11"/>
  <c r="AP29" i="4"/>
  <c r="AC28" i="14"/>
  <c r="AC16" i="11"/>
  <c r="AC18" i="7"/>
  <c r="AQ28" i="7"/>
  <c r="AQ15" i="14"/>
  <c r="N17" i="11"/>
  <c r="N16" i="10"/>
  <c r="N18" i="12"/>
  <c r="AC41" i="14"/>
  <c r="AR41" i="14" s="1"/>
  <c r="AQ29" i="14"/>
  <c r="AK31" i="14"/>
  <c r="AC29" i="14"/>
  <c r="U32" i="14"/>
  <c r="Y20" i="14"/>
  <c r="AQ42" i="11"/>
  <c r="W32" i="11"/>
  <c r="AC27" i="10"/>
  <c r="AL19" i="10"/>
  <c r="AQ41" i="6"/>
  <c r="AC15" i="12"/>
  <c r="AC30" i="9"/>
  <c r="AG31" i="9"/>
  <c r="AG43" i="8"/>
  <c r="Q44" i="8"/>
  <c r="U32" i="8"/>
  <c r="AG19" i="8"/>
  <c r="Y20" i="8"/>
  <c r="AC27" i="7"/>
  <c r="AC30" i="4"/>
  <c r="H44" i="11"/>
  <c r="N28" i="10"/>
  <c r="AQ27" i="6"/>
  <c r="AC27" i="6"/>
  <c r="Y32" i="6"/>
  <c r="AK43" i="6"/>
  <c r="U20" i="8"/>
  <c r="AP15" i="12"/>
  <c r="AG19" i="7"/>
  <c r="AG19" i="4"/>
  <c r="AM19" i="14"/>
  <c r="AK19" i="11"/>
  <c r="W20" i="10"/>
  <c r="AQ15" i="6"/>
  <c r="S20" i="9"/>
  <c r="U20" i="7"/>
  <c r="Y20" i="10"/>
  <c r="AN20" i="10" s="1"/>
  <c r="Q20" i="14"/>
  <c r="S20" i="17"/>
  <c r="AQ18" i="14"/>
  <c r="AQ17" i="11"/>
  <c r="AC16" i="17"/>
  <c r="AC18" i="14"/>
  <c r="AC17" i="11"/>
  <c r="Q20" i="10"/>
  <c r="AO19" i="8"/>
  <c r="AI19" i="17"/>
  <c r="AO19" i="7"/>
  <c r="AO19" i="4"/>
  <c r="AI19" i="14"/>
  <c r="AG19" i="11"/>
  <c r="AH19" i="17"/>
  <c r="AC17" i="7"/>
  <c r="Q20" i="7"/>
  <c r="U20" i="11"/>
  <c r="U20" i="10"/>
  <c r="U32" i="17"/>
  <c r="Q32" i="8"/>
  <c r="AQ29" i="7"/>
  <c r="AJ31" i="17"/>
  <c r="Q32" i="4"/>
  <c r="AF32" i="4" s="1"/>
  <c r="AK31" i="17"/>
  <c r="W32" i="14"/>
  <c r="AL32" i="14" s="1"/>
  <c r="AH31" i="11"/>
  <c r="AH31" i="6"/>
  <c r="AH31" i="12"/>
  <c r="AK31" i="9"/>
  <c r="AG31" i="7"/>
  <c r="AN31" i="17"/>
  <c r="AQ29" i="17"/>
  <c r="AP30" i="17"/>
  <c r="AO31" i="16"/>
  <c r="AQ29" i="15"/>
  <c r="AO31" i="14"/>
  <c r="AM31" i="11"/>
  <c r="Q32" i="9"/>
  <c r="AJ31" i="7"/>
  <c r="W32" i="7"/>
  <c r="AP27" i="4"/>
  <c r="W32" i="4"/>
  <c r="AP29" i="12"/>
  <c r="S32" i="14"/>
  <c r="AC29" i="11"/>
  <c r="AC29" i="10"/>
  <c r="Q32" i="10"/>
  <c r="Q32" i="12"/>
  <c r="Y44" i="8"/>
  <c r="Y44" i="4"/>
  <c r="AG43" i="17"/>
  <c r="AC41" i="16"/>
  <c r="AR41" i="16" s="1"/>
  <c r="AQ42" i="16"/>
  <c r="Q44" i="16"/>
  <c r="AO43" i="14"/>
  <c r="AO43" i="6"/>
  <c r="AN43" i="12"/>
  <c r="AC42" i="16"/>
  <c r="AO43" i="8"/>
  <c r="AG43" i="15"/>
  <c r="AC42" i="9"/>
  <c r="Q44" i="4"/>
  <c r="AI43" i="16"/>
  <c r="U44" i="16"/>
  <c r="AG43" i="14"/>
  <c r="AC39" i="17"/>
  <c r="AR39" i="17" s="1"/>
  <c r="AP40" i="17"/>
  <c r="W44" i="16"/>
  <c r="W44" i="11"/>
  <c r="AQ41" i="17"/>
  <c r="AO43" i="17"/>
  <c r="AM43" i="16"/>
  <c r="AK43" i="14"/>
  <c r="AP41" i="16"/>
  <c r="AN43" i="16"/>
  <c r="AC39" i="10"/>
  <c r="AP40" i="10"/>
  <c r="Y44" i="10"/>
  <c r="AK43" i="9"/>
  <c r="H44" i="8"/>
  <c r="J44" i="8"/>
  <c r="AQ41" i="7"/>
  <c r="B44" i="7"/>
  <c r="F44" i="4"/>
  <c r="F32" i="16"/>
  <c r="AJ32" i="16" s="1"/>
  <c r="AQ29" i="9"/>
  <c r="N30" i="17"/>
  <c r="AR30" i="17" s="1"/>
  <c r="AQ27" i="7"/>
  <c r="AQ29" i="16"/>
  <c r="AP28" i="17"/>
  <c r="J32" i="12"/>
  <c r="N28" i="9"/>
  <c r="AR28" i="9" s="1"/>
  <c r="H20" i="15"/>
  <c r="F20" i="11"/>
  <c r="AQ15" i="4"/>
  <c r="N16" i="12"/>
  <c r="J20" i="10"/>
  <c r="H20" i="9"/>
  <c r="AL20" i="9" s="1"/>
  <c r="B20" i="10"/>
  <c r="B20" i="6"/>
  <c r="AQ18" i="17"/>
  <c r="AK19" i="4"/>
  <c r="AQ41" i="16"/>
  <c r="AC39" i="16"/>
  <c r="AP29" i="16"/>
  <c r="AC27" i="16"/>
  <c r="AR27" i="16" s="1"/>
  <c r="AC16" i="16"/>
  <c r="AG19" i="16"/>
  <c r="AK19" i="16"/>
  <c r="AP18" i="16"/>
  <c r="AH19" i="16"/>
  <c r="AL19" i="16"/>
  <c r="Q20" i="16"/>
  <c r="U20" i="16"/>
  <c r="W44" i="15"/>
  <c r="AC41" i="15"/>
  <c r="AI19" i="15"/>
  <c r="AM19" i="15"/>
  <c r="U20" i="15"/>
  <c r="AI31" i="15"/>
  <c r="AM31" i="15"/>
  <c r="Y32" i="15"/>
  <c r="AP40" i="15"/>
  <c r="AP42" i="15"/>
  <c r="AH43" i="15"/>
  <c r="AL43" i="15"/>
  <c r="AP17" i="15"/>
  <c r="AC18" i="15"/>
  <c r="B20" i="15"/>
  <c r="AJ19" i="15"/>
  <c r="J20" i="15"/>
  <c r="S20" i="15"/>
  <c r="AC28" i="15"/>
  <c r="AR28" i="15" s="1"/>
  <c r="B32" i="15"/>
  <c r="AJ31" i="15"/>
  <c r="AN31" i="15"/>
  <c r="S32" i="15"/>
  <c r="W32" i="15"/>
  <c r="AQ41" i="14"/>
  <c r="AC42" i="14"/>
  <c r="AF43" i="14"/>
  <c r="AJ43" i="14"/>
  <c r="AC39" i="14"/>
  <c r="AC27" i="14"/>
  <c r="AC30" i="14"/>
  <c r="AP30" i="14"/>
  <c r="AQ28" i="14"/>
  <c r="AC16" i="14"/>
  <c r="AP16" i="14"/>
  <c r="AH19" i="14"/>
  <c r="AL19" i="14"/>
  <c r="AC42" i="11"/>
  <c r="U44" i="11"/>
  <c r="AP39" i="11"/>
  <c r="AN43" i="11"/>
  <c r="AC39" i="11"/>
  <c r="AC28" i="11"/>
  <c r="AC30" i="11"/>
  <c r="AQ27" i="11"/>
  <c r="AQ29" i="11"/>
  <c r="AC15" i="11"/>
  <c r="AI43" i="10"/>
  <c r="AM43" i="10"/>
  <c r="AC42" i="10"/>
  <c r="S44" i="10"/>
  <c r="AQ39" i="10"/>
  <c r="AQ41" i="10"/>
  <c r="W44" i="10"/>
  <c r="AQ27" i="10"/>
  <c r="AQ29" i="10"/>
  <c r="AG31" i="10"/>
  <c r="AJ31" i="10"/>
  <c r="AN31" i="10"/>
  <c r="AC17" i="10"/>
  <c r="AI19" i="10"/>
  <c r="AP17" i="10"/>
  <c r="S20" i="10"/>
  <c r="AC39" i="6"/>
  <c r="U44" i="6"/>
  <c r="AP39" i="6"/>
  <c r="AC42" i="6"/>
  <c r="AN43" i="6"/>
  <c r="W44" i="6"/>
  <c r="AQ28" i="6"/>
  <c r="AQ30" i="6"/>
  <c r="AM31" i="6"/>
  <c r="AP27" i="6"/>
  <c r="AC28" i="6"/>
  <c r="AC30" i="6"/>
  <c r="AJ19" i="6"/>
  <c r="AN19" i="6"/>
  <c r="AQ18" i="6"/>
  <c r="AI19" i="6"/>
  <c r="AM19" i="6"/>
  <c r="AC16" i="6"/>
  <c r="AC18" i="6"/>
  <c r="S20" i="6"/>
  <c r="W20" i="6"/>
  <c r="Y44" i="12"/>
  <c r="AQ42" i="12"/>
  <c r="AI43" i="12"/>
  <c r="AM43" i="12"/>
  <c r="AC29" i="12"/>
  <c r="AI31" i="12"/>
  <c r="AC28" i="12"/>
  <c r="W32" i="12"/>
  <c r="AQ29" i="12"/>
  <c r="AC27" i="12"/>
  <c r="S32" i="12"/>
  <c r="AG19" i="12"/>
  <c r="AO19" i="12"/>
  <c r="W20" i="12"/>
  <c r="AP16" i="12"/>
  <c r="AC17" i="12"/>
  <c r="AP18" i="12"/>
  <c r="AH19" i="12"/>
  <c r="AL19" i="12"/>
  <c r="Q20" i="12"/>
  <c r="Y20" i="12"/>
  <c r="AN20" i="12" s="1"/>
  <c r="AQ40" i="9"/>
  <c r="AC40" i="9"/>
  <c r="AR40" i="9" s="1"/>
  <c r="AP39" i="9"/>
  <c r="AP42" i="9"/>
  <c r="AJ43" i="9"/>
  <c r="AN43" i="9"/>
  <c r="S44" i="9"/>
  <c r="AQ30" i="9"/>
  <c r="Q20" i="9"/>
  <c r="AN19" i="9"/>
  <c r="AQ15" i="9"/>
  <c r="AQ18" i="9"/>
  <c r="AG19" i="9"/>
  <c r="AK19" i="9"/>
  <c r="AO19" i="9"/>
  <c r="AC41" i="8"/>
  <c r="AH43" i="8"/>
  <c r="AQ40" i="8"/>
  <c r="AC29" i="8"/>
  <c r="AH31" i="8"/>
  <c r="AC27" i="8"/>
  <c r="AI31" i="8"/>
  <c r="AM31" i="8"/>
  <c r="AC18" i="8"/>
  <c r="AP18" i="8"/>
  <c r="AC15" i="8"/>
  <c r="AQ18" i="8"/>
  <c r="AL19" i="8"/>
  <c r="AC39" i="7"/>
  <c r="AR39" i="7" s="1"/>
  <c r="AQ42" i="7"/>
  <c r="AI43" i="7"/>
  <c r="AM43" i="7"/>
  <c r="AP40" i="7"/>
  <c r="AL43" i="7"/>
  <c r="AP28" i="7"/>
  <c r="AC28" i="7"/>
  <c r="AQ40" i="4"/>
  <c r="AQ42" i="4"/>
  <c r="AI43" i="4"/>
  <c r="AM43" i="4"/>
  <c r="S44" i="4"/>
  <c r="AP42" i="4"/>
  <c r="AH43" i="4"/>
  <c r="AL43" i="4"/>
  <c r="AH31" i="4"/>
  <c r="AL31" i="4"/>
  <c r="AQ30" i="4"/>
  <c r="AI31" i="4"/>
  <c r="AM31" i="4"/>
  <c r="AC17" i="4"/>
  <c r="AP16" i="4"/>
  <c r="AP18" i="4"/>
  <c r="AH19" i="4"/>
  <c r="AL19" i="4"/>
  <c r="U20" i="4"/>
  <c r="S20" i="4"/>
  <c r="AQ16" i="4"/>
  <c r="N40" i="16"/>
  <c r="AQ39" i="16"/>
  <c r="N41" i="16"/>
  <c r="B44" i="16"/>
  <c r="AF44" i="16" s="1"/>
  <c r="D32" i="16"/>
  <c r="AQ15" i="16"/>
  <c r="AP30" i="15"/>
  <c r="AQ30" i="15"/>
  <c r="N16" i="15"/>
  <c r="AQ18" i="15"/>
  <c r="N40" i="14"/>
  <c r="N27" i="14"/>
  <c r="B32" i="14"/>
  <c r="F32" i="14"/>
  <c r="N17" i="14"/>
  <c r="D20" i="14"/>
  <c r="N40" i="11"/>
  <c r="N28" i="11"/>
  <c r="AR28" i="11" s="1"/>
  <c r="AQ30" i="11"/>
  <c r="AO19" i="11"/>
  <c r="N42" i="10"/>
  <c r="J32" i="10"/>
  <c r="AN32" i="10" s="1"/>
  <c r="D44" i="6"/>
  <c r="B44" i="6"/>
  <c r="AI43" i="6"/>
  <c r="N40" i="6"/>
  <c r="H44" i="6"/>
  <c r="N41" i="6"/>
  <c r="D32" i="6"/>
  <c r="H20" i="6"/>
  <c r="AL20" i="6" s="1"/>
  <c r="N18" i="6"/>
  <c r="D20" i="6"/>
  <c r="AH20" i="6" s="1"/>
  <c r="AR40" i="12"/>
  <c r="H32" i="12"/>
  <c r="AP30" i="12"/>
  <c r="F20" i="12"/>
  <c r="D44" i="9"/>
  <c r="B20" i="9"/>
  <c r="F20" i="9"/>
  <c r="H44" i="7"/>
  <c r="AP41" i="7"/>
  <c r="N27" i="7"/>
  <c r="AP29" i="7"/>
  <c r="D20" i="7"/>
  <c r="N16" i="7"/>
  <c r="N39" i="4"/>
  <c r="B44" i="4"/>
  <c r="N30" i="4"/>
  <c r="B20" i="4"/>
  <c r="U20" i="17"/>
  <c r="AC20" i="17" s="1"/>
  <c r="AC15" i="14"/>
  <c r="AQ17" i="9"/>
  <c r="AC17" i="8"/>
  <c r="AC15" i="9"/>
  <c r="AQ16" i="7"/>
  <c r="AI19" i="7"/>
  <c r="AM19" i="7"/>
  <c r="Y20" i="7"/>
  <c r="AP15" i="4"/>
  <c r="AC16" i="4"/>
  <c r="AP17" i="4"/>
  <c r="AQ18" i="4"/>
  <c r="AM19" i="4"/>
  <c r="AC18" i="17"/>
  <c r="AF20" i="17"/>
  <c r="AJ19" i="17"/>
  <c r="AN20" i="17"/>
  <c r="AQ18" i="16"/>
  <c r="AI19" i="16"/>
  <c r="AM19" i="16"/>
  <c r="AQ15" i="15"/>
  <c r="AQ17" i="15"/>
  <c r="AG19" i="15"/>
  <c r="AK19" i="15"/>
  <c r="AO19" i="15"/>
  <c r="W20" i="15"/>
  <c r="AL20" i="15" s="1"/>
  <c r="AQ17" i="14"/>
  <c r="AJ19" i="14"/>
  <c r="AN19" i="14"/>
  <c r="W20" i="14"/>
  <c r="AQ15" i="11"/>
  <c r="AI19" i="11"/>
  <c r="AM19" i="11"/>
  <c r="AQ15" i="10"/>
  <c r="AQ17" i="10"/>
  <c r="AC18" i="10"/>
  <c r="AJ19" i="10"/>
  <c r="AC15" i="6"/>
  <c r="AP16" i="6"/>
  <c r="AQ17" i="6"/>
  <c r="AG19" i="6"/>
  <c r="AK19" i="6"/>
  <c r="AO19" i="6"/>
  <c r="AQ15" i="12"/>
  <c r="AP17" i="12"/>
  <c r="AI19" i="12"/>
  <c r="U20" i="12"/>
  <c r="AJ20" i="12" s="1"/>
  <c r="AH19" i="9"/>
  <c r="U20" i="9"/>
  <c r="Y20" i="9"/>
  <c r="AL19" i="9"/>
  <c r="AC16" i="8"/>
  <c r="AP17" i="8"/>
  <c r="AI19" i="8"/>
  <c r="AM19" i="8"/>
  <c r="AQ16" i="14"/>
  <c r="AP16" i="9"/>
  <c r="AC17" i="9"/>
  <c r="AC16" i="7"/>
  <c r="AP17" i="7"/>
  <c r="AF19" i="7"/>
  <c r="AJ19" i="7"/>
  <c r="AN19" i="7"/>
  <c r="S20" i="7"/>
  <c r="AQ17" i="4"/>
  <c r="AC18" i="4"/>
  <c r="AN19" i="4"/>
  <c r="W20" i="4"/>
  <c r="Q20" i="4"/>
  <c r="AF20" i="4" s="1"/>
  <c r="AP17" i="17"/>
  <c r="AG19" i="17"/>
  <c r="AK19" i="17"/>
  <c r="AO19" i="17"/>
  <c r="AQ16" i="16"/>
  <c r="AC18" i="16"/>
  <c r="AJ19" i="16"/>
  <c r="W20" i="16"/>
  <c r="AC15" i="15"/>
  <c r="AP16" i="15"/>
  <c r="AC17" i="15"/>
  <c r="AP18" i="15"/>
  <c r="AH19" i="15"/>
  <c r="Q20" i="15"/>
  <c r="Y20" i="15"/>
  <c r="AN20" i="15" s="1"/>
  <c r="AC17" i="14"/>
  <c r="AP18" i="14"/>
  <c r="AG19" i="14"/>
  <c r="AK19" i="14"/>
  <c r="AO19" i="14"/>
  <c r="S20" i="11"/>
  <c r="AC15" i="10"/>
  <c r="AG19" i="10"/>
  <c r="AO19" i="10"/>
  <c r="AQ16" i="6"/>
  <c r="AC17" i="6"/>
  <c r="AL19" i="6"/>
  <c r="U20" i="6"/>
  <c r="Y20" i="6"/>
  <c r="AQ17" i="12"/>
  <c r="AC18" i="12"/>
  <c r="AR18" i="12" s="1"/>
  <c r="AJ19" i="12"/>
  <c r="S20" i="12"/>
  <c r="AI19" i="9"/>
  <c r="AM19" i="9"/>
  <c r="AQ15" i="8"/>
  <c r="AQ17" i="8"/>
  <c r="AN19" i="8"/>
  <c r="S20" i="8"/>
  <c r="W20" i="8"/>
  <c r="AC29" i="9"/>
  <c r="Q32" i="6"/>
  <c r="AP28" i="12"/>
  <c r="Y32" i="12"/>
  <c r="AN32" i="12" s="1"/>
  <c r="AH31" i="7"/>
  <c r="AL31" i="7"/>
  <c r="AQ27" i="4"/>
  <c r="AC28" i="4"/>
  <c r="AN31" i="4"/>
  <c r="AH31" i="17"/>
  <c r="AL31" i="17"/>
  <c r="AP27" i="16"/>
  <c r="AM31" i="16"/>
  <c r="AG31" i="15"/>
  <c r="AK31" i="15"/>
  <c r="AQ27" i="14"/>
  <c r="AP29" i="14"/>
  <c r="AQ30" i="14"/>
  <c r="AH31" i="14"/>
  <c r="AL31" i="14"/>
  <c r="AN31" i="11"/>
  <c r="AQ28" i="10"/>
  <c r="AP30" i="10"/>
  <c r="AH31" i="10"/>
  <c r="AL31" i="10"/>
  <c r="AQ29" i="6"/>
  <c r="AJ31" i="6"/>
  <c r="AN31" i="6"/>
  <c r="S32" i="6"/>
  <c r="AH32" i="6" s="1"/>
  <c r="W32" i="6"/>
  <c r="AQ28" i="12"/>
  <c r="AJ31" i="12"/>
  <c r="AN31" i="12"/>
  <c r="AQ27" i="9"/>
  <c r="AQ28" i="9"/>
  <c r="AP29" i="9"/>
  <c r="AI31" i="9"/>
  <c r="AM31" i="9"/>
  <c r="AQ27" i="8"/>
  <c r="AP29" i="8"/>
  <c r="AC30" i="8"/>
  <c r="AN31" i="8"/>
  <c r="S32" i="8"/>
  <c r="W32" i="8"/>
  <c r="Q32" i="11"/>
  <c r="AP28" i="9"/>
  <c r="AC27" i="9"/>
  <c r="AQ30" i="7"/>
  <c r="AI31" i="7"/>
  <c r="AM31" i="7"/>
  <c r="AC27" i="4"/>
  <c r="AP28" i="4"/>
  <c r="AP30" i="4"/>
  <c r="AG31" i="4"/>
  <c r="AK31" i="4"/>
  <c r="AO31" i="4"/>
  <c r="AQ27" i="17"/>
  <c r="AI31" i="17"/>
  <c r="Y32" i="17"/>
  <c r="AQ27" i="16"/>
  <c r="AQ28" i="16"/>
  <c r="AC29" i="16"/>
  <c r="AR29" i="16" s="1"/>
  <c r="AN31" i="16"/>
  <c r="W32" i="16"/>
  <c r="AQ28" i="15"/>
  <c r="AH31" i="15"/>
  <c r="AL31" i="15"/>
  <c r="Q32" i="15"/>
  <c r="AF32" i="15" s="1"/>
  <c r="U32" i="15"/>
  <c r="AM31" i="14"/>
  <c r="AP27" i="11"/>
  <c r="AQ28" i="11"/>
  <c r="AK31" i="11"/>
  <c r="AO31" i="11"/>
  <c r="AC28" i="10"/>
  <c r="AP28" i="10"/>
  <c r="AI31" i="10"/>
  <c r="AM31" i="10"/>
  <c r="AC29" i="6"/>
  <c r="AP30" i="6"/>
  <c r="AG31" i="6"/>
  <c r="AK31" i="6"/>
  <c r="AO31" i="6"/>
  <c r="AG31" i="12"/>
  <c r="AK31" i="12"/>
  <c r="AN31" i="9"/>
  <c r="S32" i="9"/>
  <c r="W32" i="9"/>
  <c r="AL31" i="9"/>
  <c r="AQ29" i="8"/>
  <c r="AG31" i="8"/>
  <c r="AK31" i="8"/>
  <c r="AO31" i="8"/>
  <c r="AQ39" i="11"/>
  <c r="AP39" i="7"/>
  <c r="AC41" i="4"/>
  <c r="U44" i="4"/>
  <c r="AQ40" i="6"/>
  <c r="AQ41" i="9"/>
  <c r="W44" i="9"/>
  <c r="AQ39" i="7"/>
  <c r="AQ40" i="7"/>
  <c r="AJ43" i="7"/>
  <c r="AN43" i="7"/>
  <c r="W44" i="7"/>
  <c r="AP41" i="4"/>
  <c r="AC42" i="4"/>
  <c r="AJ43" i="4"/>
  <c r="AC40" i="17"/>
  <c r="AR40" i="17" s="1"/>
  <c r="AC41" i="17"/>
  <c r="AR41" i="17" s="1"/>
  <c r="AH43" i="17"/>
  <c r="AL43" i="17"/>
  <c r="Y44" i="17"/>
  <c r="AP39" i="16"/>
  <c r="AG43" i="16"/>
  <c r="AO43" i="16"/>
  <c r="AQ40" i="15"/>
  <c r="AI43" i="15"/>
  <c r="AM43" i="15"/>
  <c r="AP39" i="14"/>
  <c r="AC40" i="14"/>
  <c r="AR40" i="14" s="1"/>
  <c r="AP41" i="14"/>
  <c r="AH43" i="14"/>
  <c r="Y44" i="14"/>
  <c r="AO43" i="11"/>
  <c r="S44" i="11"/>
  <c r="AQ40" i="10"/>
  <c r="AC41" i="10"/>
  <c r="AR41" i="10" s="1"/>
  <c r="AJ43" i="10"/>
  <c r="AN43" i="10"/>
  <c r="AQ39" i="6"/>
  <c r="AC41" i="6"/>
  <c r="AR41" i="6" s="1"/>
  <c r="AH43" i="6"/>
  <c r="AL43" i="6"/>
  <c r="Y44" i="6"/>
  <c r="AQ40" i="12"/>
  <c r="AC42" i="12"/>
  <c r="AG43" i="12"/>
  <c r="AK43" i="12"/>
  <c r="AL43" i="9"/>
  <c r="Q44" i="9"/>
  <c r="Y44" i="9"/>
  <c r="AQ39" i="8"/>
  <c r="AP41" i="8"/>
  <c r="AI43" i="8"/>
  <c r="AM43" i="8"/>
  <c r="AP40" i="12"/>
  <c r="AP41" i="9"/>
  <c r="AP42" i="10"/>
  <c r="S44" i="6"/>
  <c r="AC39" i="9"/>
  <c r="AC40" i="7"/>
  <c r="AC41" i="7"/>
  <c r="AP42" i="7"/>
  <c r="AK43" i="7"/>
  <c r="AO43" i="7"/>
  <c r="AC39" i="4"/>
  <c r="AP40" i="4"/>
  <c r="AG43" i="4"/>
  <c r="AO43" i="4"/>
  <c r="AQ42" i="17"/>
  <c r="AI43" i="17"/>
  <c r="AM43" i="17"/>
  <c r="AC40" i="16"/>
  <c r="AR40" i="16" s="1"/>
  <c r="AH43" i="16"/>
  <c r="Y44" i="16"/>
  <c r="AC40" i="15"/>
  <c r="AJ43" i="15"/>
  <c r="AN43" i="15"/>
  <c r="S44" i="15"/>
  <c r="AQ39" i="14"/>
  <c r="AQ42" i="14"/>
  <c r="AI43" i="14"/>
  <c r="AM43" i="14"/>
  <c r="AC40" i="11"/>
  <c r="AP41" i="11"/>
  <c r="AH43" i="11"/>
  <c r="AL43" i="11"/>
  <c r="Y44" i="11"/>
  <c r="AC40" i="10"/>
  <c r="AG43" i="10"/>
  <c r="AK43" i="10"/>
  <c r="AO43" i="10"/>
  <c r="AC40" i="6"/>
  <c r="AQ42" i="6"/>
  <c r="AM43" i="6"/>
  <c r="AC41" i="12"/>
  <c r="AP42" i="12"/>
  <c r="AH43" i="12"/>
  <c r="AL43" i="12"/>
  <c r="Q44" i="12"/>
  <c r="U44" i="12"/>
  <c r="AI43" i="9"/>
  <c r="AM43" i="9"/>
  <c r="AC39" i="8"/>
  <c r="AQ41" i="8"/>
  <c r="AJ43" i="8"/>
  <c r="W44" i="8"/>
  <c r="N41" i="7"/>
  <c r="J44" i="7"/>
  <c r="AN44" i="7" s="1"/>
  <c r="N42" i="15"/>
  <c r="B44" i="15"/>
  <c r="AQ40" i="11"/>
  <c r="N39" i="10"/>
  <c r="N42" i="12"/>
  <c r="AH43" i="9"/>
  <c r="F44" i="12"/>
  <c r="N41" i="4"/>
  <c r="J44" i="4"/>
  <c r="AN44" i="4" s="1"/>
  <c r="AF43" i="4"/>
  <c r="AR42" i="17"/>
  <c r="AP42" i="17"/>
  <c r="F44" i="17"/>
  <c r="AJ44" i="17" s="1"/>
  <c r="AQ40" i="16"/>
  <c r="AK43" i="16"/>
  <c r="AF43" i="15"/>
  <c r="F44" i="15"/>
  <c r="AJ44" i="15" s="1"/>
  <c r="N41" i="11"/>
  <c r="AR41" i="11" s="1"/>
  <c r="N41" i="9"/>
  <c r="AR41" i="9" s="1"/>
  <c r="F44" i="9"/>
  <c r="AJ44" i="9" s="1"/>
  <c r="N40" i="8"/>
  <c r="AR40" i="8" s="1"/>
  <c r="B44" i="8"/>
  <c r="AN43" i="8"/>
  <c r="AP39" i="4"/>
  <c r="H44" i="16"/>
  <c r="AL44" i="16" s="1"/>
  <c r="AQ40" i="14"/>
  <c r="F44" i="11"/>
  <c r="N40" i="10"/>
  <c r="AF43" i="10"/>
  <c r="B44" i="12"/>
  <c r="H32" i="7"/>
  <c r="H32" i="4"/>
  <c r="AQ30" i="17"/>
  <c r="AF31" i="4"/>
  <c r="J32" i="4"/>
  <c r="AN32" i="4" s="1"/>
  <c r="N27" i="17"/>
  <c r="AR27" i="17" s="1"/>
  <c r="H32" i="16"/>
  <c r="AP27" i="14"/>
  <c r="J32" i="14"/>
  <c r="AN32" i="14" s="1"/>
  <c r="N27" i="11"/>
  <c r="AR27" i="11" s="1"/>
  <c r="H32" i="11"/>
  <c r="N30" i="10"/>
  <c r="J32" i="6"/>
  <c r="AR28" i="12"/>
  <c r="B32" i="12"/>
  <c r="N27" i="9"/>
  <c r="N30" i="9"/>
  <c r="B32" i="9"/>
  <c r="AF32" i="9" s="1"/>
  <c r="J32" i="9"/>
  <c r="AN32" i="9" s="1"/>
  <c r="B32" i="8"/>
  <c r="AF32" i="8" s="1"/>
  <c r="F32" i="8"/>
  <c r="AJ32" i="8" s="1"/>
  <c r="J32" i="8"/>
  <c r="AN32" i="8" s="1"/>
  <c r="D32" i="7"/>
  <c r="AH32" i="7" s="1"/>
  <c r="N28" i="4"/>
  <c r="J32" i="17"/>
  <c r="J32" i="16"/>
  <c r="AN32" i="16" s="1"/>
  <c r="AP28" i="15"/>
  <c r="J32" i="15"/>
  <c r="J32" i="11"/>
  <c r="AN32" i="11" s="1"/>
  <c r="H32" i="6"/>
  <c r="N30" i="7"/>
  <c r="AR30" i="7" s="1"/>
  <c r="F32" i="7"/>
  <c r="AJ32" i="7" s="1"/>
  <c r="AQ29" i="4"/>
  <c r="D32" i="4"/>
  <c r="N29" i="14"/>
  <c r="AR29" i="14" s="1"/>
  <c r="D32" i="14"/>
  <c r="AH32" i="14" s="1"/>
  <c r="AQ30" i="10"/>
  <c r="B32" i="10"/>
  <c r="AF32" i="10" s="1"/>
  <c r="N27" i="6"/>
  <c r="AR27" i="6" s="1"/>
  <c r="N29" i="6"/>
  <c r="AM31" i="12"/>
  <c r="H32" i="9"/>
  <c r="N29" i="8"/>
  <c r="AR29" i="8" s="1"/>
  <c r="H32" i="8"/>
  <c r="AN19" i="15"/>
  <c r="F20" i="6"/>
  <c r="N17" i="4"/>
  <c r="D20" i="4"/>
  <c r="AJ19" i="11"/>
  <c r="H20" i="10"/>
  <c r="AP15" i="9"/>
  <c r="N17" i="8"/>
  <c r="N16" i="4"/>
  <c r="F20" i="4"/>
  <c r="J20" i="4"/>
  <c r="AN20" i="4" s="1"/>
  <c r="N15" i="16"/>
  <c r="AR15" i="16" s="1"/>
  <c r="H20" i="14"/>
  <c r="AN19" i="11"/>
  <c r="B20" i="12"/>
  <c r="D20" i="9"/>
  <c r="N15" i="8"/>
  <c r="B20" i="8"/>
  <c r="J20" i="8"/>
  <c r="AN19" i="17"/>
  <c r="F20" i="16"/>
  <c r="N18" i="7"/>
  <c r="AR18" i="7" s="1"/>
  <c r="F20" i="7"/>
  <c r="H20" i="16"/>
  <c r="F20" i="14"/>
  <c r="AJ20" i="14" s="1"/>
  <c r="H20" i="12"/>
  <c r="D20" i="16"/>
  <c r="AQ16" i="15"/>
  <c r="N18" i="15"/>
  <c r="N18" i="11"/>
  <c r="D20" i="11"/>
  <c r="H20" i="11"/>
  <c r="AL20" i="11" s="1"/>
  <c r="AP16" i="10"/>
  <c r="AQ18" i="10"/>
  <c r="AP18" i="6"/>
  <c r="AH19" i="6"/>
  <c r="AQ18" i="12"/>
  <c r="N17" i="9"/>
  <c r="N18" i="9"/>
  <c r="AR18" i="9" s="1"/>
  <c r="AP18" i="9"/>
  <c r="AJ19" i="9"/>
  <c r="AP15" i="8"/>
  <c r="D20" i="8"/>
  <c r="AP16" i="16"/>
  <c r="AN19" i="16"/>
  <c r="Y20" i="16"/>
  <c r="AQ17" i="16"/>
  <c r="AO19" i="16"/>
  <c r="AR16" i="17"/>
  <c r="D44" i="7"/>
  <c r="AI19" i="4"/>
  <c r="H20" i="4"/>
  <c r="H44" i="4"/>
  <c r="AP39" i="17"/>
  <c r="S20" i="16"/>
  <c r="AP28" i="16"/>
  <c r="N28" i="16"/>
  <c r="AR28" i="16" s="1"/>
  <c r="S20" i="14"/>
  <c r="N17" i="7"/>
  <c r="AG43" i="7"/>
  <c r="N15" i="7"/>
  <c r="AR15" i="7" s="1"/>
  <c r="AQ18" i="7"/>
  <c r="AP27" i="7"/>
  <c r="N29" i="7"/>
  <c r="AF31" i="7"/>
  <c r="B32" i="7"/>
  <c r="AH43" i="7"/>
  <c r="F44" i="7"/>
  <c r="AJ44" i="7" s="1"/>
  <c r="AJ19" i="4"/>
  <c r="AQ39" i="4"/>
  <c r="B44" i="17"/>
  <c r="AP28" i="14"/>
  <c r="N28" i="14"/>
  <c r="AR28" i="14" s="1"/>
  <c r="H44" i="14"/>
  <c r="AL44" i="14" s="1"/>
  <c r="AL43" i="14"/>
  <c r="AP17" i="6"/>
  <c r="AO43" i="12"/>
  <c r="AC42" i="8"/>
  <c r="AP42" i="8"/>
  <c r="AC29" i="7"/>
  <c r="N40" i="7"/>
  <c r="N18" i="4"/>
  <c r="AM31" i="17"/>
  <c r="N17" i="16"/>
  <c r="AP42" i="16"/>
  <c r="N42" i="16"/>
  <c r="AL43" i="16"/>
  <c r="N27" i="15"/>
  <c r="AR27" i="15" s="1"/>
  <c r="AC30" i="15"/>
  <c r="AR30" i="15" s="1"/>
  <c r="AO31" i="15"/>
  <c r="AJ32" i="14"/>
  <c r="N29" i="9"/>
  <c r="J32" i="7"/>
  <c r="AN32" i="7" s="1"/>
  <c r="Q44" i="7"/>
  <c r="N27" i="4"/>
  <c r="AO31" i="17"/>
  <c r="AC16" i="15"/>
  <c r="AR16" i="15" s="1"/>
  <c r="AP17" i="14"/>
  <c r="AP42" i="14"/>
  <c r="N42" i="14"/>
  <c r="AG31" i="11"/>
  <c r="AP15" i="7"/>
  <c r="AQ17" i="7"/>
  <c r="H20" i="7"/>
  <c r="AL20" i="7" s="1"/>
  <c r="N28" i="7"/>
  <c r="AR28" i="7" s="1"/>
  <c r="N42" i="7"/>
  <c r="AR42" i="7" s="1"/>
  <c r="S44" i="7"/>
  <c r="N40" i="4"/>
  <c r="AR40" i="4" s="1"/>
  <c r="N42" i="4"/>
  <c r="AK43" i="4"/>
  <c r="AQ16" i="17"/>
  <c r="H20" i="17"/>
  <c r="AL20" i="17" s="1"/>
  <c r="AF32" i="17"/>
  <c r="AC17" i="16"/>
  <c r="AP17" i="16"/>
  <c r="S44" i="16"/>
  <c r="N41" i="15"/>
  <c r="AR41" i="15" s="1"/>
  <c r="AH19" i="11"/>
  <c r="U32" i="11"/>
  <c r="B20" i="7"/>
  <c r="AQ41" i="4"/>
  <c r="AQ30" i="12"/>
  <c r="AC30" i="12"/>
  <c r="AR30" i="12" s="1"/>
  <c r="J20" i="7"/>
  <c r="AN20" i="7" s="1"/>
  <c r="Q32" i="7"/>
  <c r="N15" i="4"/>
  <c r="N29" i="4"/>
  <c r="AQ28" i="17"/>
  <c r="AG31" i="16"/>
  <c r="AP40" i="16"/>
  <c r="AI31" i="11"/>
  <c r="D32" i="11"/>
  <c r="AH32" i="11" s="1"/>
  <c r="AG43" i="11"/>
  <c r="AQ28" i="4"/>
  <c r="S32" i="4"/>
  <c r="AJ31" i="4"/>
  <c r="AC28" i="17"/>
  <c r="AR28" i="17" s="1"/>
  <c r="W32" i="17"/>
  <c r="AI31" i="16"/>
  <c r="AG31" i="14"/>
  <c r="AP40" i="14"/>
  <c r="F32" i="11"/>
  <c r="AJ31" i="11"/>
  <c r="AK31" i="10"/>
  <c r="AF19" i="4"/>
  <c r="D44" i="4"/>
  <c r="AN43" i="4"/>
  <c r="AP15" i="17"/>
  <c r="AP18" i="17"/>
  <c r="AM19" i="17"/>
  <c r="AJ31" i="16"/>
  <c r="AP29" i="15"/>
  <c r="N29" i="15"/>
  <c r="AR29" i="15" s="1"/>
  <c r="N39" i="15"/>
  <c r="AC42" i="15"/>
  <c r="AI31" i="14"/>
  <c r="D44" i="11"/>
  <c r="AI43" i="11"/>
  <c r="F20" i="10"/>
  <c r="AK19" i="10"/>
  <c r="AP30" i="7"/>
  <c r="AC15" i="4"/>
  <c r="AC29" i="4"/>
  <c r="AQ15" i="17"/>
  <c r="AP29" i="17"/>
  <c r="N29" i="17"/>
  <c r="AR29" i="17" s="1"/>
  <c r="AF43" i="17"/>
  <c r="AP15" i="15"/>
  <c r="N15" i="15"/>
  <c r="AQ39" i="15"/>
  <c r="Q44" i="15"/>
  <c r="AJ31" i="14"/>
  <c r="AQ16" i="10"/>
  <c r="AC16" i="10"/>
  <c r="AR16" i="10" s="1"/>
  <c r="AP16" i="7"/>
  <c r="AF43" i="7"/>
  <c r="F32" i="4"/>
  <c r="AJ32" i="4" s="1"/>
  <c r="W44" i="4"/>
  <c r="N15" i="17"/>
  <c r="AR15" i="17" s="1"/>
  <c r="N18" i="17"/>
  <c r="AQ39" i="17"/>
  <c r="Q44" i="17"/>
  <c r="B20" i="16"/>
  <c r="B32" i="16"/>
  <c r="S32" i="16"/>
  <c r="AH32" i="16" s="1"/>
  <c r="AJ44" i="16"/>
  <c r="AC39" i="15"/>
  <c r="AP39" i="15"/>
  <c r="B20" i="14"/>
  <c r="AK43" i="11"/>
  <c r="AP41" i="6"/>
  <c r="AQ41" i="12"/>
  <c r="N41" i="12"/>
  <c r="AQ16" i="8"/>
  <c r="N16" i="8"/>
  <c r="F20" i="8"/>
  <c r="AJ20" i="8" s="1"/>
  <c r="AJ19" i="8"/>
  <c r="AL19" i="17"/>
  <c r="AP15" i="16"/>
  <c r="AF19" i="16"/>
  <c r="J44" i="16"/>
  <c r="AL19" i="15"/>
  <c r="AQ42" i="15"/>
  <c r="AP15" i="14"/>
  <c r="AF19" i="14"/>
  <c r="U44" i="14"/>
  <c r="AQ16" i="11"/>
  <c r="B20" i="11"/>
  <c r="N29" i="11"/>
  <c r="AP29" i="11"/>
  <c r="AP40" i="11"/>
  <c r="AQ42" i="10"/>
  <c r="AQ27" i="12"/>
  <c r="N27" i="12"/>
  <c r="AR27" i="12" s="1"/>
  <c r="AO31" i="12"/>
  <c r="AQ16" i="9"/>
  <c r="N16" i="9"/>
  <c r="AR16" i="9" s="1"/>
  <c r="AP39" i="8"/>
  <c r="N39" i="8"/>
  <c r="D44" i="17"/>
  <c r="AH44" i="17" s="1"/>
  <c r="D44" i="15"/>
  <c r="AP39" i="10"/>
  <c r="Q44" i="10"/>
  <c r="AQ16" i="12"/>
  <c r="AC16" i="12"/>
  <c r="AP27" i="17"/>
  <c r="AF31" i="17"/>
  <c r="AP41" i="17"/>
  <c r="J20" i="16"/>
  <c r="Q32" i="16"/>
  <c r="AP27" i="15"/>
  <c r="AF31" i="15"/>
  <c r="AP41" i="15"/>
  <c r="J20" i="14"/>
  <c r="Q32" i="14"/>
  <c r="AN43" i="14"/>
  <c r="J44" i="14"/>
  <c r="B44" i="14"/>
  <c r="N15" i="11"/>
  <c r="AP15" i="11"/>
  <c r="N27" i="10"/>
  <c r="AI31" i="6"/>
  <c r="AP42" i="6"/>
  <c r="N42" i="6"/>
  <c r="AQ39" i="12"/>
  <c r="N39" i="12"/>
  <c r="AQ28" i="8"/>
  <c r="N28" i="8"/>
  <c r="D32" i="17"/>
  <c r="AH32" i="17" s="1"/>
  <c r="H44" i="17"/>
  <c r="AL44" i="17" s="1"/>
  <c r="N16" i="16"/>
  <c r="N30" i="16"/>
  <c r="AR30" i="16" s="1"/>
  <c r="D32" i="15"/>
  <c r="AH32" i="15" s="1"/>
  <c r="H44" i="15"/>
  <c r="AL44" i="15" s="1"/>
  <c r="N16" i="14"/>
  <c r="N30" i="14"/>
  <c r="D44" i="14"/>
  <c r="AH44" i="14" s="1"/>
  <c r="AP17" i="11"/>
  <c r="AP30" i="11"/>
  <c r="N30" i="11"/>
  <c r="AP15" i="10"/>
  <c r="N15" i="10"/>
  <c r="AP18" i="10"/>
  <c r="AC30" i="10"/>
  <c r="B32" i="6"/>
  <c r="AC39" i="12"/>
  <c r="AP39" i="12"/>
  <c r="AJ31" i="9"/>
  <c r="F32" i="9"/>
  <c r="AJ32" i="9" s="1"/>
  <c r="AQ39" i="9"/>
  <c r="N39" i="9"/>
  <c r="AC28" i="8"/>
  <c r="AP28" i="8"/>
  <c r="N17" i="17"/>
  <c r="AR17" i="17" s="1"/>
  <c r="AF19" i="17"/>
  <c r="F32" i="17"/>
  <c r="AJ32" i="17" s="1"/>
  <c r="J44" i="17"/>
  <c r="N39" i="16"/>
  <c r="N17" i="15"/>
  <c r="AF19" i="15"/>
  <c r="F32" i="15"/>
  <c r="J44" i="15"/>
  <c r="AN44" i="15" s="1"/>
  <c r="N39" i="14"/>
  <c r="AR39" i="14" s="1"/>
  <c r="F44" i="14"/>
  <c r="AM19" i="10"/>
  <c r="AO31" i="10"/>
  <c r="B44" i="10"/>
  <c r="AP28" i="6"/>
  <c r="N28" i="6"/>
  <c r="AK19" i="12"/>
  <c r="AH19" i="8"/>
  <c r="D20" i="17"/>
  <c r="H32" i="17"/>
  <c r="N18" i="16"/>
  <c r="D20" i="15"/>
  <c r="H32" i="15"/>
  <c r="AL32" i="15" s="1"/>
  <c r="N40" i="15"/>
  <c r="N18" i="14"/>
  <c r="Y20" i="11"/>
  <c r="AN20" i="11" s="1"/>
  <c r="N18" i="10"/>
  <c r="AN19" i="10"/>
  <c r="AJ44" i="10"/>
  <c r="AP40" i="6"/>
  <c r="AG43" i="6"/>
  <c r="AM19" i="12"/>
  <c r="AJ31" i="8"/>
  <c r="AL43" i="8"/>
  <c r="F20" i="17"/>
  <c r="AF43" i="16"/>
  <c r="F20" i="15"/>
  <c r="AJ20" i="15" s="1"/>
  <c r="AP42" i="11"/>
  <c r="N42" i="11"/>
  <c r="U32" i="6"/>
  <c r="AO43" i="9"/>
  <c r="J44" i="9"/>
  <c r="AL31" i="8"/>
  <c r="D44" i="16"/>
  <c r="Q44" i="14"/>
  <c r="AP16" i="11"/>
  <c r="N16" i="11"/>
  <c r="AQ18" i="11"/>
  <c r="AP28" i="11"/>
  <c r="U32" i="10"/>
  <c r="N17" i="6"/>
  <c r="F32" i="6"/>
  <c r="AF31" i="16"/>
  <c r="N15" i="14"/>
  <c r="AF31" i="14"/>
  <c r="AC18" i="11"/>
  <c r="AP18" i="11"/>
  <c r="B32" i="11"/>
  <c r="B44" i="11"/>
  <c r="AP29" i="10"/>
  <c r="N29" i="10"/>
  <c r="F44" i="6"/>
  <c r="AJ44" i="6" s="1"/>
  <c r="AQ42" i="9"/>
  <c r="N42" i="9"/>
  <c r="AQ30" i="8"/>
  <c r="N30" i="8"/>
  <c r="AQ42" i="8"/>
  <c r="N42" i="8"/>
  <c r="AF19" i="11"/>
  <c r="AJ43" i="11"/>
  <c r="J44" i="11"/>
  <c r="AP15" i="6"/>
  <c r="AF19" i="6"/>
  <c r="AP29" i="6"/>
  <c r="AJ43" i="6"/>
  <c r="J44" i="6"/>
  <c r="AF43" i="9"/>
  <c r="H20" i="8"/>
  <c r="AP40" i="8"/>
  <c r="S44" i="8"/>
  <c r="Q44" i="6"/>
  <c r="AN19" i="12"/>
  <c r="AF43" i="12"/>
  <c r="J20" i="9"/>
  <c r="D44" i="10"/>
  <c r="D44" i="12"/>
  <c r="AH44" i="12" s="1"/>
  <c r="AP40" i="9"/>
  <c r="H44" i="9"/>
  <c r="Q20" i="8"/>
  <c r="AP27" i="10"/>
  <c r="AF31" i="10"/>
  <c r="AP41" i="10"/>
  <c r="J20" i="6"/>
  <c r="N15" i="12"/>
  <c r="AP27" i="12"/>
  <c r="N29" i="12"/>
  <c r="AF31" i="12"/>
  <c r="AP41" i="12"/>
  <c r="AP27" i="9"/>
  <c r="AP30" i="9"/>
  <c r="AP16" i="8"/>
  <c r="N18" i="8"/>
  <c r="AP30" i="8"/>
  <c r="D32" i="10"/>
  <c r="H44" i="10"/>
  <c r="N16" i="6"/>
  <c r="N30" i="6"/>
  <c r="D32" i="12"/>
  <c r="H44" i="12"/>
  <c r="AL44" i="12" s="1"/>
  <c r="AP17" i="9"/>
  <c r="AF31" i="9"/>
  <c r="N27" i="8"/>
  <c r="N41" i="8"/>
  <c r="AF43" i="8"/>
  <c r="Q20" i="11"/>
  <c r="N39" i="11"/>
  <c r="N17" i="10"/>
  <c r="AF19" i="10"/>
  <c r="F32" i="10"/>
  <c r="J44" i="10"/>
  <c r="Q20" i="6"/>
  <c r="N39" i="6"/>
  <c r="AR39" i="6" s="1"/>
  <c r="N17" i="12"/>
  <c r="AF19" i="12"/>
  <c r="F32" i="12"/>
  <c r="AJ32" i="12" s="1"/>
  <c r="J44" i="12"/>
  <c r="D32" i="9"/>
  <c r="AH32" i="9" s="1"/>
  <c r="D44" i="8"/>
  <c r="D20" i="10"/>
  <c r="H32" i="10"/>
  <c r="AL32" i="10" s="1"/>
  <c r="D20" i="12"/>
  <c r="AH20" i="12" s="1"/>
  <c r="AF31" i="8"/>
  <c r="F44" i="8"/>
  <c r="AJ44" i="8" s="1"/>
  <c r="AF43" i="11"/>
  <c r="AF43" i="6"/>
  <c r="D32" i="8"/>
  <c r="AF19" i="8"/>
  <c r="AF31" i="11"/>
  <c r="N15" i="6"/>
  <c r="AF31" i="6"/>
  <c r="N15" i="9"/>
  <c r="AF19" i="9"/>
  <c r="AN44" i="17" l="1"/>
  <c r="AC44" i="17"/>
  <c r="AH20" i="17"/>
  <c r="AN32" i="17"/>
  <c r="AR42" i="16"/>
  <c r="AC32" i="16"/>
  <c r="AR16" i="16"/>
  <c r="AN32" i="15"/>
  <c r="AR31" i="15"/>
  <c r="AF20" i="15"/>
  <c r="AR19" i="15"/>
  <c r="AR30" i="4"/>
  <c r="AR30" i="14"/>
  <c r="AJ44" i="11"/>
  <c r="AR27" i="10"/>
  <c r="AL20" i="10"/>
  <c r="AJ20" i="10"/>
  <c r="AL44" i="6"/>
  <c r="AR29" i="12"/>
  <c r="AR42" i="9"/>
  <c r="AN44" i="9"/>
  <c r="AR30" i="9"/>
  <c r="AH20" i="9"/>
  <c r="AF20" i="9"/>
  <c r="AR17" i="7"/>
  <c r="AR17" i="4"/>
  <c r="N32" i="14"/>
  <c r="AR30" i="10"/>
  <c r="AR28" i="10"/>
  <c r="AR18" i="6"/>
  <c r="AN44" i="8"/>
  <c r="AL44" i="8"/>
  <c r="AR42" i="4"/>
  <c r="AL32" i="4"/>
  <c r="AR42" i="14"/>
  <c r="AC32" i="14"/>
  <c r="AR32" i="14" s="1"/>
  <c r="AR18" i="14"/>
  <c r="AN20" i="14"/>
  <c r="AR16" i="14"/>
  <c r="AR42" i="11"/>
  <c r="AL44" i="11"/>
  <c r="AL32" i="11"/>
  <c r="AR29" i="11"/>
  <c r="AR17" i="11"/>
  <c r="AR16" i="11"/>
  <c r="AC44" i="10"/>
  <c r="AH44" i="10"/>
  <c r="AN44" i="10"/>
  <c r="AR39" i="10"/>
  <c r="AR29" i="10"/>
  <c r="AC32" i="10"/>
  <c r="AH44" i="6"/>
  <c r="AR17" i="12"/>
  <c r="AR15" i="12"/>
  <c r="AF44" i="8"/>
  <c r="AR41" i="8"/>
  <c r="AR42" i="8"/>
  <c r="AR27" i="8"/>
  <c r="AR30" i="8"/>
  <c r="AN20" i="8"/>
  <c r="AR16" i="8"/>
  <c r="AR27" i="7"/>
  <c r="AR39" i="4"/>
  <c r="AL32" i="9"/>
  <c r="AL32" i="8"/>
  <c r="AL44" i="7"/>
  <c r="AJ20" i="11"/>
  <c r="AR16" i="12"/>
  <c r="AR17" i="8"/>
  <c r="AR30" i="11"/>
  <c r="AC32" i="11"/>
  <c r="AR17" i="10"/>
  <c r="AN32" i="6"/>
  <c r="AN44" i="12"/>
  <c r="AF32" i="12"/>
  <c r="AR27" i="9"/>
  <c r="AR39" i="8"/>
  <c r="AR18" i="8"/>
  <c r="AR41" i="7"/>
  <c r="AL32" i="7"/>
  <c r="AC32" i="7"/>
  <c r="AH20" i="7"/>
  <c r="AF44" i="4"/>
  <c r="AR17" i="14"/>
  <c r="AR18" i="11"/>
  <c r="AF20" i="10"/>
  <c r="AR30" i="6"/>
  <c r="AR28" i="6"/>
  <c r="AR16" i="7"/>
  <c r="AJ44" i="4"/>
  <c r="AJ20" i="7"/>
  <c r="AH20" i="14"/>
  <c r="AR18" i="10"/>
  <c r="AH20" i="11"/>
  <c r="AC20" i="7"/>
  <c r="AR15" i="11"/>
  <c r="AR16" i="6"/>
  <c r="AC20" i="10"/>
  <c r="AN20" i="6"/>
  <c r="AR17" i="9"/>
  <c r="AR15" i="9"/>
  <c r="AF20" i="12"/>
  <c r="AC32" i="15"/>
  <c r="AR27" i="14"/>
  <c r="AL32" i="17"/>
  <c r="AR29" i="9"/>
  <c r="AC32" i="9"/>
  <c r="AH44" i="8"/>
  <c r="AR42" i="10"/>
  <c r="AN44" i="16"/>
  <c r="AH44" i="9"/>
  <c r="AL32" i="12"/>
  <c r="AL20" i="12"/>
  <c r="AR39" i="16"/>
  <c r="AC44" i="16"/>
  <c r="AH44" i="16"/>
  <c r="AL32" i="16"/>
  <c r="AJ20" i="16"/>
  <c r="AR18" i="16"/>
  <c r="AL20" i="16"/>
  <c r="AH44" i="15"/>
  <c r="AC44" i="15"/>
  <c r="AR15" i="15"/>
  <c r="AR17" i="15"/>
  <c r="AR18" i="15"/>
  <c r="AJ32" i="15"/>
  <c r="AC20" i="15"/>
  <c r="AJ44" i="14"/>
  <c r="AN44" i="14"/>
  <c r="AC44" i="11"/>
  <c r="AR39" i="11"/>
  <c r="AH44" i="11"/>
  <c r="AL44" i="10"/>
  <c r="AH20" i="10"/>
  <c r="AR15" i="10"/>
  <c r="AC44" i="6"/>
  <c r="AN44" i="6"/>
  <c r="AR42" i="6"/>
  <c r="AL32" i="6"/>
  <c r="AR15" i="6"/>
  <c r="AR41" i="12"/>
  <c r="AJ44" i="12"/>
  <c r="AC44" i="12"/>
  <c r="AC32" i="12"/>
  <c r="AH32" i="12"/>
  <c r="AC20" i="12"/>
  <c r="AL44" i="9"/>
  <c r="AC44" i="9"/>
  <c r="AC20" i="9"/>
  <c r="AC32" i="8"/>
  <c r="AL20" i="8"/>
  <c r="AR15" i="8"/>
  <c r="AR27" i="4"/>
  <c r="AJ20" i="4"/>
  <c r="AR18" i="4"/>
  <c r="AH20" i="4"/>
  <c r="AC20" i="4"/>
  <c r="AR42" i="15"/>
  <c r="AR40" i="11"/>
  <c r="AR40" i="6"/>
  <c r="AR42" i="12"/>
  <c r="N20" i="9"/>
  <c r="AH20" i="8"/>
  <c r="AR41" i="4"/>
  <c r="AH32" i="4"/>
  <c r="AR28" i="4"/>
  <c r="AJ20" i="17"/>
  <c r="AR15" i="14"/>
  <c r="AL20" i="14"/>
  <c r="AJ20" i="6"/>
  <c r="AR17" i="6"/>
  <c r="AR18" i="17"/>
  <c r="AC20" i="16"/>
  <c r="AR16" i="4"/>
  <c r="AJ20" i="9"/>
  <c r="AN20" i="9"/>
  <c r="AC20" i="6"/>
  <c r="AC20" i="8"/>
  <c r="AN20" i="16"/>
  <c r="AC20" i="14"/>
  <c r="AL20" i="4"/>
  <c r="AJ32" i="6"/>
  <c r="AC32" i="17"/>
  <c r="AR29" i="6"/>
  <c r="AH32" i="8"/>
  <c r="AC32" i="6"/>
  <c r="AR28" i="8"/>
  <c r="AC44" i="8"/>
  <c r="AN44" i="11"/>
  <c r="AR39" i="9"/>
  <c r="AC44" i="7"/>
  <c r="AH44" i="7"/>
  <c r="AC44" i="4"/>
  <c r="AR39" i="15"/>
  <c r="AF44" i="12"/>
  <c r="AR40" i="10"/>
  <c r="AC44" i="14"/>
  <c r="AR40" i="15"/>
  <c r="AF44" i="9"/>
  <c r="AR40" i="7"/>
  <c r="AR17" i="16"/>
  <c r="N20" i="7"/>
  <c r="AF20" i="7"/>
  <c r="N44" i="8"/>
  <c r="N44" i="15"/>
  <c r="AH44" i="4"/>
  <c r="N44" i="4"/>
  <c r="N32" i="15"/>
  <c r="AC20" i="11"/>
  <c r="AF44" i="11"/>
  <c r="N44" i="11"/>
  <c r="AF44" i="6"/>
  <c r="AR39" i="12"/>
  <c r="N32" i="17"/>
  <c r="N32" i="8"/>
  <c r="AF32" i="6"/>
  <c r="N32" i="6"/>
  <c r="N44" i="14"/>
  <c r="AF44" i="14"/>
  <c r="AF32" i="16"/>
  <c r="N32" i="16"/>
  <c r="N32" i="12"/>
  <c r="N44" i="17"/>
  <c r="AF44" i="17"/>
  <c r="N20" i="16"/>
  <c r="AF20" i="16"/>
  <c r="AR29" i="4"/>
  <c r="AF32" i="11"/>
  <c r="N32" i="11"/>
  <c r="AH32" i="10"/>
  <c r="N32" i="10"/>
  <c r="N20" i="8"/>
  <c r="AH20" i="15"/>
  <c r="N20" i="15"/>
  <c r="N44" i="10"/>
  <c r="AF44" i="10"/>
  <c r="N44" i="6"/>
  <c r="N32" i="9"/>
  <c r="AF20" i="8"/>
  <c r="N20" i="11"/>
  <c r="AF20" i="11"/>
  <c r="N20" i="14"/>
  <c r="AF20" i="14"/>
  <c r="AR15" i="4"/>
  <c r="N32" i="4"/>
  <c r="N20" i="4"/>
  <c r="AF20" i="6"/>
  <c r="AH20" i="16"/>
  <c r="N20" i="6"/>
  <c r="N20" i="17"/>
  <c r="N44" i="16"/>
  <c r="AC32" i="4"/>
  <c r="N44" i="7"/>
  <c r="N20" i="10"/>
  <c r="AJ32" i="10"/>
  <c r="N20" i="12"/>
  <c r="N44" i="12"/>
  <c r="N32" i="7"/>
  <c r="AF32" i="7"/>
  <c r="AF32" i="14"/>
  <c r="AF44" i="7"/>
  <c r="AJ32" i="11"/>
  <c r="N44" i="9"/>
  <c r="AF44" i="15"/>
  <c r="AR29" i="7"/>
  <c r="AL44" i="4"/>
  <c r="AR20" i="9" l="1"/>
  <c r="AR20" i="15"/>
  <c r="AR20" i="17"/>
  <c r="AR20" i="11"/>
  <c r="AR20" i="8"/>
  <c r="AR32" i="10"/>
  <c r="AR32" i="7"/>
  <c r="AR20" i="6"/>
  <c r="AR44" i="17"/>
  <c r="AR44" i="11"/>
  <c r="AR44" i="12"/>
  <c r="AR32" i="12"/>
  <c r="AR32" i="16"/>
  <c r="AR44" i="6"/>
  <c r="AR20" i="10"/>
  <c r="AR20" i="4"/>
  <c r="AR32" i="15"/>
  <c r="AR44" i="14"/>
  <c r="AR44" i="4"/>
  <c r="AR32" i="9"/>
  <c r="AR32" i="4"/>
  <c r="AR32" i="11"/>
  <c r="AR44" i="7"/>
  <c r="AR44" i="10"/>
  <c r="AR32" i="6"/>
  <c r="AR44" i="15"/>
  <c r="AR32" i="8"/>
  <c r="AR44" i="8"/>
  <c r="AR20" i="16"/>
  <c r="AR32" i="17"/>
  <c r="AR20" i="12"/>
  <c r="AR44" i="9"/>
  <c r="AR44" i="16"/>
  <c r="AR20" i="14"/>
  <c r="AR20" i="7"/>
</calcChain>
</file>

<file path=xl/sharedStrings.xml><?xml version="1.0" encoding="utf-8"?>
<sst xmlns="http://schemas.openxmlformats.org/spreadsheetml/2006/main" count="3300" uniqueCount="40">
  <si>
    <t>Total</t>
  </si>
  <si>
    <t>Tipo de unidad económica empleadora</t>
  </si>
  <si>
    <t>Posición en la ocupación y condición de informalidad</t>
  </si>
  <si>
    <r>
      <t>Trabajadores subordinados y remunerados</t>
    </r>
    <r>
      <rPr>
        <b/>
        <vertAlign val="superscript"/>
        <sz val="8"/>
        <rFont val="Arial"/>
        <family val="2"/>
      </rPr>
      <t>1</t>
    </r>
  </si>
  <si>
    <t>Empleadores</t>
  </si>
  <si>
    <t>Trabajadores por cuenta propia</t>
  </si>
  <si>
    <r>
      <t>Trabajadores no remunerados</t>
    </r>
    <r>
      <rPr>
        <b/>
        <vertAlign val="superscript"/>
        <sz val="8"/>
        <rFont val="Arial"/>
        <family val="2"/>
      </rPr>
      <t>3</t>
    </r>
  </si>
  <si>
    <t>Subtotal por perspectiva de la unidad económica y/o laboral</t>
  </si>
  <si>
    <t>Asalariados</t>
  </si>
  <si>
    <r>
      <t>Con percepciones no salariales</t>
    </r>
    <r>
      <rPr>
        <b/>
        <vertAlign val="superscript"/>
        <sz val="8"/>
        <rFont val="Arial"/>
        <family val="2"/>
      </rPr>
      <t>2</t>
    </r>
  </si>
  <si>
    <t>Informal</t>
  </si>
  <si>
    <t>Formal</t>
  </si>
  <si>
    <t>Sector informal</t>
  </si>
  <si>
    <t>Trabajo doméstico remunerado</t>
  </si>
  <si>
    <r>
      <t>Empresas, Gobierno e Instituciones</t>
    </r>
    <r>
      <rPr>
        <b/>
        <vertAlign val="superscript"/>
        <sz val="8"/>
        <rFont val="Arial"/>
        <family val="2"/>
      </rPr>
      <t>4</t>
    </r>
  </si>
  <si>
    <t>Ámbito agropecuario</t>
  </si>
  <si>
    <t>Subtotal</t>
  </si>
  <si>
    <t>Indicador:</t>
  </si>
  <si>
    <t>Periodicidad:</t>
  </si>
  <si>
    <t>Trimestral</t>
  </si>
  <si>
    <t>Unidad de medida:</t>
  </si>
  <si>
    <t>Fuente:</t>
  </si>
  <si>
    <t>ENOE/INEGI</t>
  </si>
  <si>
    <t>Link:</t>
  </si>
  <si>
    <t>Año:</t>
  </si>
  <si>
    <t>Periodo:</t>
  </si>
  <si>
    <t>Última actualización:</t>
  </si>
  <si>
    <t xml:space="preserve">Múltiples. </t>
  </si>
  <si>
    <t>Población (personas)-Total</t>
  </si>
  <si>
    <t>Población (personas)-Hombre</t>
  </si>
  <si>
    <t>Población (personas)-Mujer</t>
  </si>
  <si>
    <t>Ingreso mensual Total (pesos corrientes)</t>
  </si>
  <si>
    <t>Ingreso mensual Total (pesos corrientes)-Hombre</t>
  </si>
  <si>
    <t>Ingreso mensual Total (pesos corrientes)-Mujer</t>
  </si>
  <si>
    <t>Ingreso Medio (pesos corrientes)</t>
  </si>
  <si>
    <t>Ingreso Medio (pesos corrientes)-Hombre</t>
  </si>
  <si>
    <t>Ingreso Medio (pesos corrientes)-Mujer</t>
  </si>
  <si>
    <t>https://www.inegi.org.mx/programas/enoe/15ymas/#microdatos</t>
  </si>
  <si>
    <t>Matriz Hussmanns, estado de Quintana Roo</t>
  </si>
  <si>
    <t>2006 T2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</si>
</sst>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rgb="FF000000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10205"/>
      <name val="Times"/>
      <family val="1"/>
    </font>
    <font>
      <b/>
      <sz val="8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CE6F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/>
      <diagonal/>
    </border>
    <border>
      <left/>
      <right/>
      <top style="mediumDashed">
        <color indexed="64"/>
      </top>
      <bottom style="medium">
        <color indexed="64"/>
      </bottom>
      <diagonal/>
    </border>
  </borders>
  <cellStyleXfs count="53">
    <xf numFmtId="0" fontId="0" fillId="0" borderId="0"/>
    <xf numFmtId="0" fontId="1" fillId="2" borderId="0"/>
    <xf numFmtId="0" fontId="3" fillId="2" borderId="0"/>
    <xf numFmtId="0" fontId="2" fillId="2" borderId="0" applyNumberFormat="0" applyFill="0" applyBorder="0" applyAlignment="0" applyProtection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</cellStyleXfs>
  <cellXfs count="51">
    <xf numFmtId="0" fontId="0" fillId="0" borderId="0" xfId="0"/>
    <xf numFmtId="3" fontId="6" fillId="0" borderId="19" xfId="3" applyNumberFormat="1" applyFont="1" applyFill="1" applyBorder="1" applyAlignment="1">
      <alignment horizontal="center" vertical="center"/>
    </xf>
    <xf numFmtId="3" fontId="8" fillId="0" borderId="19" xfId="3" applyNumberFormat="1" applyFont="1" applyFill="1" applyBorder="1" applyAlignment="1">
      <alignment horizontal="center" vertical="center"/>
    </xf>
    <xf numFmtId="0" fontId="4" fillId="2" borderId="18" xfId="2" applyFont="1" applyBorder="1" applyAlignment="1">
      <alignment vertical="center" wrapText="1"/>
    </xf>
    <xf numFmtId="0" fontId="4" fillId="2" borderId="20" xfId="2" applyFont="1" applyBorder="1" applyAlignment="1">
      <alignment vertical="center" wrapText="1"/>
    </xf>
    <xf numFmtId="0" fontId="4" fillId="3" borderId="16" xfId="2" applyFont="1" applyFill="1" applyBorder="1" applyAlignment="1">
      <alignment vertical="center" wrapText="1"/>
    </xf>
    <xf numFmtId="0" fontId="4" fillId="2" borderId="0" xfId="2" applyFont="1" applyAlignment="1">
      <alignment vertical="center" wrapText="1"/>
    </xf>
    <xf numFmtId="0" fontId="9" fillId="0" borderId="0" xfId="0" applyFont="1"/>
    <xf numFmtId="17" fontId="0" fillId="0" borderId="0" xfId="0" applyNumberFormat="1"/>
    <xf numFmtId="0" fontId="10" fillId="0" borderId="0" xfId="0" applyFont="1"/>
    <xf numFmtId="0" fontId="4" fillId="2" borderId="1" xfId="2" applyFont="1" applyBorder="1" applyAlignment="1">
      <alignment horizontal="center" vertical="center"/>
    </xf>
    <xf numFmtId="0" fontId="4" fillId="2" borderId="2" xfId="2" applyFont="1" applyBorder="1" applyAlignment="1">
      <alignment horizontal="center" vertical="center"/>
    </xf>
    <xf numFmtId="3" fontId="6" fillId="0" borderId="18" xfId="3" applyNumberFormat="1" applyFont="1" applyFill="1" applyBorder="1" applyAlignment="1">
      <alignment horizontal="center" vertical="center"/>
    </xf>
    <xf numFmtId="3" fontId="8" fillId="0" borderId="26" xfId="3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3" fontId="11" fillId="0" borderId="19" xfId="3" applyNumberFormat="1" applyFont="1" applyFill="1" applyBorder="1" applyAlignment="1">
      <alignment horizontal="center" vertical="center"/>
    </xf>
    <xf numFmtId="3" fontId="11" fillId="0" borderId="18" xfId="3" applyNumberFormat="1" applyFont="1" applyFill="1" applyBorder="1" applyAlignment="1">
      <alignment horizontal="center" vertical="center"/>
    </xf>
    <xf numFmtId="3" fontId="11" fillId="4" borderId="27" xfId="3" applyNumberFormat="1" applyFont="1" applyFill="1" applyBorder="1" applyAlignment="1">
      <alignment horizontal="center" vertical="center"/>
    </xf>
    <xf numFmtId="3" fontId="8" fillId="0" borderId="28" xfId="3" applyNumberFormat="1" applyFont="1" applyFill="1" applyBorder="1" applyAlignment="1">
      <alignment horizontal="center" vertical="center"/>
    </xf>
    <xf numFmtId="3" fontId="7" fillId="3" borderId="27" xfId="2" applyNumberFormat="1" applyFont="1" applyFill="1" applyBorder="1" applyAlignment="1">
      <alignment horizontal="center" vertical="center"/>
    </xf>
    <xf numFmtId="3" fontId="7" fillId="3" borderId="24" xfId="2" applyNumberFormat="1" applyFont="1" applyFill="1" applyBorder="1" applyAlignment="1">
      <alignment horizontal="center" vertical="center"/>
    </xf>
    <xf numFmtId="0" fontId="12" fillId="2" borderId="0" xfId="1" applyFont="1" applyAlignment="1">
      <alignment horizontal="left" vertical="center"/>
    </xf>
    <xf numFmtId="0" fontId="13" fillId="2" borderId="0" xfId="1" applyFont="1" applyAlignment="1">
      <alignment vertical="center"/>
    </xf>
    <xf numFmtId="0" fontId="13" fillId="2" borderId="0" xfId="1" applyFont="1" applyAlignment="1">
      <alignment horizontal="right" vertical="center"/>
    </xf>
    <xf numFmtId="17" fontId="13" fillId="2" borderId="0" xfId="1" applyNumberFormat="1" applyFont="1" applyAlignment="1">
      <alignment vertical="center"/>
    </xf>
    <xf numFmtId="0" fontId="13" fillId="0" borderId="0" xfId="1" applyFont="1" applyFill="1" applyAlignment="1">
      <alignment vertical="center"/>
    </xf>
    <xf numFmtId="0" fontId="13" fillId="0" borderId="0" xfId="1" applyFont="1" applyFill="1" applyAlignment="1">
      <alignment horizontal="right" vertical="center"/>
    </xf>
    <xf numFmtId="17" fontId="13" fillId="0" borderId="0" xfId="1" applyNumberFormat="1" applyFont="1" applyFill="1" applyAlignment="1">
      <alignment vertical="center"/>
    </xf>
    <xf numFmtId="164" fontId="6" fillId="3" borderId="20" xfId="3" applyNumberFormat="1" applyFont="1" applyFill="1" applyBorder="1" applyAlignment="1">
      <alignment horizontal="center" vertical="center"/>
    </xf>
    <xf numFmtId="164" fontId="6" fillId="3" borderId="21" xfId="3" applyNumberFormat="1" applyFont="1" applyFill="1" applyBorder="1" applyAlignment="1">
      <alignment horizontal="center" vertical="center"/>
    </xf>
    <xf numFmtId="0" fontId="4" fillId="3" borderId="5" xfId="2" applyFont="1" applyFill="1" applyBorder="1" applyAlignment="1">
      <alignment horizontal="center" vertical="center" wrapText="1"/>
    </xf>
    <xf numFmtId="0" fontId="4" fillId="3" borderId="11" xfId="2" applyFont="1" applyFill="1" applyBorder="1" applyAlignment="1">
      <alignment horizontal="center" vertical="center" wrapText="1"/>
    </xf>
    <xf numFmtId="0" fontId="4" fillId="3" borderId="22" xfId="2" applyFont="1" applyFill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4" fillId="2" borderId="6" xfId="2" applyFont="1" applyBorder="1" applyAlignment="1">
      <alignment horizontal="center" vertical="center" wrapText="1"/>
    </xf>
    <xf numFmtId="0" fontId="4" fillId="2" borderId="7" xfId="2" applyFont="1" applyBorder="1" applyAlignment="1">
      <alignment horizontal="center" vertical="center" wrapText="1"/>
    </xf>
    <xf numFmtId="0" fontId="4" fillId="2" borderId="8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2" borderId="10" xfId="2" applyFont="1" applyBorder="1" applyAlignment="1">
      <alignment horizontal="center" vertical="center" wrapText="1"/>
    </xf>
    <xf numFmtId="0" fontId="4" fillId="2" borderId="16" xfId="2" applyFont="1" applyBorder="1" applyAlignment="1">
      <alignment horizontal="center" vertical="center" wrapText="1"/>
    </xf>
    <xf numFmtId="0" fontId="4" fillId="2" borderId="17" xfId="2" applyFont="1" applyBorder="1" applyAlignment="1">
      <alignment horizontal="center" vertical="center" wrapText="1"/>
    </xf>
    <xf numFmtId="0" fontId="4" fillId="2" borderId="25" xfId="2" applyFont="1" applyBorder="1" applyAlignment="1">
      <alignment horizontal="center" vertical="center" wrapText="1"/>
    </xf>
    <xf numFmtId="0" fontId="4" fillId="2" borderId="23" xfId="2" applyFont="1" applyBorder="1" applyAlignment="1">
      <alignment horizontal="center" vertical="center" wrapText="1"/>
    </xf>
    <xf numFmtId="0" fontId="4" fillId="2" borderId="12" xfId="2" applyFont="1" applyBorder="1" applyAlignment="1">
      <alignment horizontal="center" vertical="center" wrapText="1"/>
    </xf>
    <xf numFmtId="0" fontId="4" fillId="2" borderId="13" xfId="2" applyFont="1" applyBorder="1" applyAlignment="1">
      <alignment horizontal="center" vertical="center" wrapText="1"/>
    </xf>
    <xf numFmtId="0" fontId="4" fillId="2" borderId="14" xfId="2" applyFont="1" applyBorder="1" applyAlignment="1">
      <alignment horizontal="center" vertical="center" wrapText="1"/>
    </xf>
    <xf numFmtId="0" fontId="4" fillId="2" borderId="15" xfId="2" applyFont="1" applyBorder="1" applyAlignment="1">
      <alignment horizontal="center" vertical="center" wrapText="1"/>
    </xf>
    <xf numFmtId="3" fontId="6" fillId="3" borderId="20" xfId="3" applyNumberFormat="1" applyFont="1" applyFill="1" applyBorder="1" applyAlignment="1">
      <alignment horizontal="center" vertical="center"/>
    </xf>
    <xf numFmtId="3" fontId="6" fillId="3" borderId="21" xfId="3" applyNumberFormat="1" applyFont="1" applyFill="1" applyBorder="1" applyAlignment="1">
      <alignment horizontal="center" vertical="center"/>
    </xf>
    <xf numFmtId="3" fontId="6" fillId="3" borderId="29" xfId="3" applyNumberFormat="1" applyFont="1" applyFill="1" applyBorder="1" applyAlignment="1">
      <alignment horizontal="center" vertical="center"/>
    </xf>
  </cellXfs>
  <cellStyles count="53">
    <cellStyle name="Hipervínculo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style1591736274908" xfId="4" xr:uid="{00000000-0005-0000-0000-000004000000}"/>
    <cellStyle name="style1591736274955" xfId="5" xr:uid="{00000000-0005-0000-0000-000005000000}"/>
    <cellStyle name="style1591736275068" xfId="6" xr:uid="{00000000-0005-0000-0000-000006000000}"/>
    <cellStyle name="style1591736275128" xfId="7" xr:uid="{00000000-0005-0000-0000-000007000000}"/>
    <cellStyle name="style1591736275248" xfId="8" xr:uid="{00000000-0005-0000-0000-000008000000}"/>
    <cellStyle name="style1591736275306" xfId="9" xr:uid="{00000000-0005-0000-0000-000009000000}"/>
    <cellStyle name="style1686673179800" xfId="10" xr:uid="{00000000-0005-0000-0000-00000A000000}"/>
    <cellStyle name="style1686673179848" xfId="12" xr:uid="{00000000-0005-0000-0000-00000B000000}"/>
    <cellStyle name="style1686673179942" xfId="13" xr:uid="{00000000-0005-0000-0000-00000C000000}"/>
    <cellStyle name="style1686673179990" xfId="15" xr:uid="{00000000-0005-0000-0000-00000D000000}"/>
    <cellStyle name="style1686673180085" xfId="17" xr:uid="{00000000-0005-0000-0000-00000E000000}"/>
    <cellStyle name="style1686673180133" xfId="18" xr:uid="{00000000-0005-0000-0000-00000F000000}"/>
    <cellStyle name="style1686673181445" xfId="11" xr:uid="{00000000-0005-0000-0000-000010000000}"/>
    <cellStyle name="style1686673181477" xfId="19" xr:uid="{00000000-0005-0000-0000-000011000000}"/>
    <cellStyle name="style1686673181948" xfId="14" xr:uid="{00000000-0005-0000-0000-000012000000}"/>
    <cellStyle name="style1686673182075" xfId="16" xr:uid="{00000000-0005-0000-0000-000013000000}"/>
    <cellStyle name="style1686842780048" xfId="20" xr:uid="{00000000-0005-0000-0000-000014000000}"/>
    <cellStyle name="style1686842780079" xfId="22" xr:uid="{00000000-0005-0000-0000-000015000000}"/>
    <cellStyle name="style1686842780161" xfId="23" xr:uid="{00000000-0005-0000-0000-000016000000}"/>
    <cellStyle name="style1686842780190" xfId="24" xr:uid="{00000000-0005-0000-0000-000017000000}"/>
    <cellStyle name="style1686842780268" xfId="26" xr:uid="{00000000-0005-0000-0000-000018000000}"/>
    <cellStyle name="style1686842780315" xfId="27" xr:uid="{00000000-0005-0000-0000-000019000000}"/>
    <cellStyle name="style1686842781622" xfId="21" xr:uid="{00000000-0005-0000-0000-00001A000000}"/>
    <cellStyle name="style1686842781654" xfId="28" xr:uid="{00000000-0005-0000-0000-00001B000000}"/>
    <cellStyle name="style1686842782132" xfId="25" xr:uid="{00000000-0005-0000-0000-00001C000000}"/>
    <cellStyle name="style1706551250959" xfId="29" xr:uid="{CF0A784E-B0CE-400A-835F-D54BF336C893}"/>
    <cellStyle name="style1706551251011" xfId="31" xr:uid="{9EB122E8-5930-4E5E-898E-5BB2DCFD51E2}"/>
    <cellStyle name="style1706551251059" xfId="36" xr:uid="{066079D0-7380-437F-915E-BEBC6B953104}"/>
    <cellStyle name="style1706551251101" xfId="32" xr:uid="{98FC6AD2-30CA-4701-BE17-449618FCC26B}"/>
    <cellStyle name="style1706551251146" xfId="33" xr:uid="{E99E48D4-7451-4791-9916-AF1937D54161}"/>
    <cellStyle name="style1706551251199" xfId="37" xr:uid="{F3881BA9-F78A-4D1F-8520-C9EA286371D6}"/>
    <cellStyle name="style1706551253051" xfId="30" xr:uid="{AA1658CE-F739-48E9-815A-7B6D05C25FEC}"/>
    <cellStyle name="style1706551253790" xfId="34" xr:uid="{D0052DD8-A247-49A0-9C09-2957CBB385B0}"/>
    <cellStyle name="style1706551253952" xfId="35" xr:uid="{D5989E08-E510-4FC4-B79C-9D6703C3A1A3}"/>
    <cellStyle name="style1709220616115" xfId="38" xr:uid="{2CA78A4F-B054-42B8-9C7D-6DA1FCC88280}"/>
    <cellStyle name="style1709220616146" xfId="40" xr:uid="{2876E902-45FF-42E0-9B2B-B70F57702C94}"/>
    <cellStyle name="style1709220616231" xfId="41" xr:uid="{1E4470FB-638E-448D-9E60-A3A178C8F94E}"/>
    <cellStyle name="style1709220616262" xfId="42" xr:uid="{E6D6CEE6-DBE9-4D7E-B19B-CC47551CBB3A}"/>
    <cellStyle name="style1709220617317" xfId="39" xr:uid="{4E01039F-3BB6-463A-9060-EEEABF1C6840}"/>
    <cellStyle name="style1709220617696" xfId="43" xr:uid="{481C1684-C397-4C85-83FD-DF60DA352138}"/>
    <cellStyle name="style1709220617796" xfId="44" xr:uid="{02C5525B-F866-43C8-A1BB-54D82116520B}"/>
    <cellStyle name="style1709220618198" xfId="45" xr:uid="{D5554AA6-FC10-4DE9-A898-57D181AB7BFA}"/>
    <cellStyle name="style1730304669678" xfId="46" xr:uid="{710A6B78-86CF-451B-98A5-AA187DAD6486}"/>
    <cellStyle name="style1730304669725" xfId="48" xr:uid="{C4BAF662-92AD-47F8-ABD6-B94A9A7A0B67}"/>
    <cellStyle name="style1730304669809" xfId="49" xr:uid="{208093D2-29BA-4E61-B8DF-F3B8461E76B1}"/>
    <cellStyle name="style1730304669863" xfId="51" xr:uid="{BAC39B7C-D40E-4112-9230-A015821EAFF9}"/>
    <cellStyle name="style1730304671327" xfId="47" xr:uid="{336158EA-9630-4F2A-A479-486B9EF4ED59}"/>
    <cellStyle name="style1730304671866" xfId="50" xr:uid="{07E32CB8-3F7E-4091-9572-66431A344D69}"/>
    <cellStyle name="style1730304671982" xfId="52" xr:uid="{D17C9201-BDC1-4DD6-9ADA-61BE1E88AA08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R44"/>
  <sheetViews>
    <sheetView tabSelected="1"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2006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</row>
    <row r="9" spans="1:44" ht="15" customHeight="1" x14ac:dyDescent="0.25"/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>
        <v>4473935</v>
      </c>
      <c r="C15" s="2"/>
      <c r="D15" s="2">
        <v>2172690</v>
      </c>
      <c r="E15" s="2"/>
      <c r="F15" s="2">
        <v>2502600</v>
      </c>
      <c r="G15" s="2"/>
      <c r="H15" s="2">
        <v>13706000.999999996</v>
      </c>
      <c r="I15" s="2"/>
      <c r="J15" s="2">
        <v>0</v>
      </c>
      <c r="K15" s="2"/>
      <c r="L15" s="1">
        <f t="shared" ref="L15:M18" si="0">B15+D15+F15+H15+J15</f>
        <v>22855225.999999996</v>
      </c>
      <c r="M15" s="12">
        <f t="shared" si="0"/>
        <v>0</v>
      </c>
      <c r="N15" s="13">
        <f>L15+M15</f>
        <v>22855225.999999996</v>
      </c>
      <c r="P15" s="3" t="s">
        <v>12</v>
      </c>
      <c r="Q15" s="2">
        <v>874</v>
      </c>
      <c r="R15" s="2">
        <v>0</v>
      </c>
      <c r="S15" s="2">
        <v>461</v>
      </c>
      <c r="T15" s="2">
        <v>0</v>
      </c>
      <c r="U15" s="2">
        <v>165</v>
      </c>
      <c r="V15" s="2">
        <v>0</v>
      </c>
      <c r="W15" s="2">
        <v>2960</v>
      </c>
      <c r="X15" s="2">
        <v>0</v>
      </c>
      <c r="Y15" s="2">
        <v>240</v>
      </c>
      <c r="Z15" s="2">
        <v>0</v>
      </c>
      <c r="AA15" s="1">
        <f t="shared" ref="AA15:AB18" si="1">Q15+S15+U15+W15+Y15</f>
        <v>4700</v>
      </c>
      <c r="AB15" s="12">
        <f t="shared" si="1"/>
        <v>0</v>
      </c>
      <c r="AC15" s="13">
        <f>AA15+AB15</f>
        <v>4700</v>
      </c>
      <c r="AE15" s="3" t="s">
        <v>12</v>
      </c>
      <c r="AF15" s="2">
        <f t="shared" ref="AF15:AR18" si="2">IFERROR(B15/Q15, "N.A.")</f>
        <v>5118.9187643020596</v>
      </c>
      <c r="AG15" s="2" t="str">
        <f t="shared" si="2"/>
        <v>N.A.</v>
      </c>
      <c r="AH15" s="2">
        <f t="shared" si="2"/>
        <v>4712.9934924078088</v>
      </c>
      <c r="AI15" s="2" t="str">
        <f t="shared" si="2"/>
        <v>N.A.</v>
      </c>
      <c r="AJ15" s="2">
        <f t="shared" si="2"/>
        <v>15167.272727272728</v>
      </c>
      <c r="AK15" s="2" t="str">
        <f t="shared" si="2"/>
        <v>N.A.</v>
      </c>
      <c r="AL15" s="2">
        <f t="shared" si="2"/>
        <v>4630.4057432432419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4862.814042553191</v>
      </c>
      <c r="AQ15" s="16" t="str">
        <f t="shared" si="2"/>
        <v>N.A.</v>
      </c>
      <c r="AR15" s="13">
        <f t="shared" si="2"/>
        <v>4862.814042553191</v>
      </c>
    </row>
    <row r="16" spans="1:44" ht="15" customHeight="1" thickBot="1" x14ac:dyDescent="0.3">
      <c r="A16" s="3" t="s">
        <v>13</v>
      </c>
      <c r="B16" s="2">
        <v>581945</v>
      </c>
      <c r="C16" s="2">
        <v>539950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581945</v>
      </c>
      <c r="M16" s="12">
        <f t="shared" si="0"/>
        <v>539950</v>
      </c>
      <c r="N16" s="13">
        <f>L16+M16</f>
        <v>1121895</v>
      </c>
      <c r="P16" s="3" t="s">
        <v>13</v>
      </c>
      <c r="Q16" s="2">
        <v>373</v>
      </c>
      <c r="R16" s="2">
        <v>178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373</v>
      </c>
      <c r="AB16" s="12">
        <f t="shared" si="1"/>
        <v>178</v>
      </c>
      <c r="AC16" s="13">
        <f>AA16+AB16</f>
        <v>551</v>
      </c>
      <c r="AE16" s="3" t="s">
        <v>13</v>
      </c>
      <c r="AF16" s="2">
        <f t="shared" si="2"/>
        <v>1560.1742627345845</v>
      </c>
      <c r="AG16" s="2">
        <f t="shared" si="2"/>
        <v>3033.4269662921347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1560.1742627345845</v>
      </c>
      <c r="AQ16" s="16">
        <f t="shared" si="2"/>
        <v>3033.4269662921347</v>
      </c>
      <c r="AR16" s="13">
        <f t="shared" si="2"/>
        <v>2036.1070780399275</v>
      </c>
    </row>
    <row r="17" spans="1:44" ht="15" customHeight="1" thickBot="1" x14ac:dyDescent="0.3">
      <c r="A17" s="3" t="s">
        <v>14</v>
      </c>
      <c r="B17" s="2">
        <v>13438752.000000002</v>
      </c>
      <c r="C17" s="2">
        <v>62802910.999999993</v>
      </c>
      <c r="D17" s="2">
        <v>4770740</v>
      </c>
      <c r="E17" s="2">
        <v>2288000</v>
      </c>
      <c r="F17" s="2"/>
      <c r="G17" s="2">
        <v>5193000</v>
      </c>
      <c r="H17" s="2"/>
      <c r="I17" s="2">
        <v>3490070.0000000005</v>
      </c>
      <c r="J17" s="2">
        <v>0</v>
      </c>
      <c r="K17" s="2"/>
      <c r="L17" s="1">
        <f t="shared" si="0"/>
        <v>18209492</v>
      </c>
      <c r="M17" s="12">
        <f t="shared" si="0"/>
        <v>73773981</v>
      </c>
      <c r="N17" s="13">
        <f>L17+M17</f>
        <v>91983473</v>
      </c>
      <c r="P17" s="3" t="s">
        <v>14</v>
      </c>
      <c r="Q17" s="2">
        <v>3456</v>
      </c>
      <c r="R17" s="2">
        <v>12491</v>
      </c>
      <c r="S17" s="2">
        <v>951</v>
      </c>
      <c r="T17" s="2">
        <v>160</v>
      </c>
      <c r="U17" s="2">
        <v>0</v>
      </c>
      <c r="V17" s="2">
        <v>536</v>
      </c>
      <c r="W17" s="2">
        <v>0</v>
      </c>
      <c r="X17" s="2">
        <v>438</v>
      </c>
      <c r="Y17" s="2">
        <v>115</v>
      </c>
      <c r="Z17" s="2">
        <v>0</v>
      </c>
      <c r="AA17" s="1">
        <f t="shared" si="1"/>
        <v>4522</v>
      </c>
      <c r="AB17" s="12">
        <f t="shared" si="1"/>
        <v>13625</v>
      </c>
      <c r="AC17" s="13">
        <f>AA17+AB17</f>
        <v>18147</v>
      </c>
      <c r="AE17" s="3" t="s">
        <v>14</v>
      </c>
      <c r="AF17" s="2">
        <f t="shared" si="2"/>
        <v>3888.5277777777783</v>
      </c>
      <c r="AG17" s="2">
        <f t="shared" si="2"/>
        <v>5027.8529341125604</v>
      </c>
      <c r="AH17" s="2">
        <f t="shared" si="2"/>
        <v>5016.5509989484754</v>
      </c>
      <c r="AI17" s="2">
        <f t="shared" si="2"/>
        <v>14300</v>
      </c>
      <c r="AJ17" s="2" t="str">
        <f t="shared" si="2"/>
        <v>N.A.</v>
      </c>
      <c r="AK17" s="2">
        <f t="shared" si="2"/>
        <v>9688.432835820895</v>
      </c>
      <c r="AL17" s="2" t="str">
        <f t="shared" si="2"/>
        <v>N.A.</v>
      </c>
      <c r="AM17" s="2">
        <f t="shared" si="2"/>
        <v>7968.1963470319643</v>
      </c>
      <c r="AN17" s="2">
        <f t="shared" si="2"/>
        <v>0</v>
      </c>
      <c r="AO17" s="2" t="str">
        <f t="shared" si="2"/>
        <v>N.A.</v>
      </c>
      <c r="AP17" s="15">
        <f t="shared" si="2"/>
        <v>4026.8668730650156</v>
      </c>
      <c r="AQ17" s="16">
        <f t="shared" si="2"/>
        <v>5414.6041100917428</v>
      </c>
      <c r="AR17" s="13">
        <f t="shared" si="2"/>
        <v>5068.7977627156006</v>
      </c>
    </row>
    <row r="18" spans="1:44" ht="15" customHeight="1" thickBot="1" x14ac:dyDescent="0.3">
      <c r="A18" s="3" t="s">
        <v>15</v>
      </c>
      <c r="B18" s="2">
        <v>139500</v>
      </c>
      <c r="C18" s="2"/>
      <c r="D18" s="2"/>
      <c r="E18" s="2"/>
      <c r="F18" s="2"/>
      <c r="G18" s="2"/>
      <c r="H18" s="2">
        <v>1056000</v>
      </c>
      <c r="I18" s="2"/>
      <c r="J18" s="2"/>
      <c r="K18" s="2"/>
      <c r="L18" s="1">
        <f t="shared" si="0"/>
        <v>1195500</v>
      </c>
      <c r="M18" s="12">
        <f t="shared" si="0"/>
        <v>0</v>
      </c>
      <c r="N18" s="13">
        <f>L18+M18</f>
        <v>1195500</v>
      </c>
      <c r="P18" s="3" t="s">
        <v>15</v>
      </c>
      <c r="Q18" s="2">
        <v>93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177</v>
      </c>
      <c r="X18" s="2">
        <v>0</v>
      </c>
      <c r="Y18" s="2">
        <v>0</v>
      </c>
      <c r="Z18" s="2">
        <v>0</v>
      </c>
      <c r="AA18" s="1">
        <f t="shared" si="1"/>
        <v>270</v>
      </c>
      <c r="AB18" s="12">
        <f t="shared" si="1"/>
        <v>0</v>
      </c>
      <c r="AC18" s="18">
        <f>AA18+AB18</f>
        <v>270</v>
      </c>
      <c r="AE18" s="3" t="s">
        <v>15</v>
      </c>
      <c r="AF18" s="2">
        <f t="shared" si="2"/>
        <v>1500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>
        <f t="shared" si="2"/>
        <v>5966.1016949152545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>
        <f t="shared" si="2"/>
        <v>4427.7777777777774</v>
      </c>
      <c r="AQ18" s="16" t="str">
        <f t="shared" si="2"/>
        <v>N.A.</v>
      </c>
      <c r="AR18" s="13">
        <f t="shared" si="2"/>
        <v>4427.7777777777774</v>
      </c>
    </row>
    <row r="19" spans="1:44" ht="15" customHeight="1" thickBot="1" x14ac:dyDescent="0.3">
      <c r="A19" s="4" t="s">
        <v>16</v>
      </c>
      <c r="B19" s="2">
        <v>18634131.999999996</v>
      </c>
      <c r="C19" s="2">
        <v>63342860.999999993</v>
      </c>
      <c r="D19" s="2">
        <v>6943430</v>
      </c>
      <c r="E19" s="2">
        <v>2288000</v>
      </c>
      <c r="F19" s="2">
        <v>2502600</v>
      </c>
      <c r="G19" s="2">
        <v>5193000</v>
      </c>
      <c r="H19" s="2">
        <v>14762000.999999994</v>
      </c>
      <c r="I19" s="2">
        <v>3490070.0000000005</v>
      </c>
      <c r="J19" s="2">
        <v>0</v>
      </c>
      <c r="K19" s="2"/>
      <c r="L19" s="1">
        <f t="shared" ref="L19" si="3">B19+D19+F19+H19+J19</f>
        <v>42842162.999999993</v>
      </c>
      <c r="M19" s="12">
        <f t="shared" ref="M19" si="4">C19+E19+G19+I19+K19</f>
        <v>74313931</v>
      </c>
      <c r="N19" s="18">
        <f>L19+M19</f>
        <v>117156094</v>
      </c>
      <c r="P19" s="4" t="s">
        <v>16</v>
      </c>
      <c r="Q19" s="2">
        <v>4796</v>
      </c>
      <c r="R19" s="2">
        <v>12669</v>
      </c>
      <c r="S19" s="2">
        <v>1412</v>
      </c>
      <c r="T19" s="2">
        <v>160</v>
      </c>
      <c r="U19" s="2">
        <v>165</v>
      </c>
      <c r="V19" s="2">
        <v>536</v>
      </c>
      <c r="W19" s="2">
        <v>3137</v>
      </c>
      <c r="X19" s="2">
        <v>438</v>
      </c>
      <c r="Y19" s="2">
        <v>355</v>
      </c>
      <c r="Z19" s="2">
        <v>0</v>
      </c>
      <c r="AA19" s="1">
        <f t="shared" ref="AA19" si="5">Q19+S19+U19+W19+Y19</f>
        <v>9865</v>
      </c>
      <c r="AB19" s="12">
        <f t="shared" ref="AB19" si="6">R19+T19+V19+X19+Z19</f>
        <v>13803</v>
      </c>
      <c r="AC19" s="13">
        <f>AA19+AB19</f>
        <v>23668</v>
      </c>
      <c r="AE19" s="4" t="s">
        <v>16</v>
      </c>
      <c r="AF19" s="2">
        <f t="shared" ref="AF19:AO19" si="7">IFERROR(B19/Q19, "N.A.")</f>
        <v>3885.34862385321</v>
      </c>
      <c r="AG19" s="2">
        <f t="shared" si="7"/>
        <v>4999.831162680558</v>
      </c>
      <c r="AH19" s="2">
        <f t="shared" si="7"/>
        <v>4917.4433427762042</v>
      </c>
      <c r="AI19" s="2">
        <f t="shared" si="7"/>
        <v>14300</v>
      </c>
      <c r="AJ19" s="2">
        <f t="shared" si="7"/>
        <v>15167.272727272728</v>
      </c>
      <c r="AK19" s="2">
        <f t="shared" si="7"/>
        <v>9688.432835820895</v>
      </c>
      <c r="AL19" s="2">
        <f t="shared" si="7"/>
        <v>4705.7701625757072</v>
      </c>
      <c r="AM19" s="2">
        <f t="shared" si="7"/>
        <v>7968.1963470319643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4342.8447034972114</v>
      </c>
      <c r="AQ19" s="16">
        <f t="shared" ref="AQ19" si="9">IFERROR(M19/AB19, "N.A.")</f>
        <v>5383.897051365645</v>
      </c>
      <c r="AR19" s="13">
        <f t="shared" ref="AR19" si="10">IFERROR(N19/AC19, "N.A.")</f>
        <v>4949.978620922765</v>
      </c>
    </row>
    <row r="20" spans="1:44" ht="15" customHeight="1" thickBot="1" x14ac:dyDescent="0.3">
      <c r="A20" s="5" t="s">
        <v>0</v>
      </c>
      <c r="B20" s="48">
        <f>B19+C19</f>
        <v>81976992.999999985</v>
      </c>
      <c r="C20" s="49"/>
      <c r="D20" s="48">
        <f>D19+E19</f>
        <v>9231430</v>
      </c>
      <c r="E20" s="49"/>
      <c r="F20" s="48">
        <f>F19+G19</f>
        <v>7695600</v>
      </c>
      <c r="G20" s="49"/>
      <c r="H20" s="48">
        <f>H19+I19</f>
        <v>18252070.999999996</v>
      </c>
      <c r="I20" s="49"/>
      <c r="J20" s="48">
        <f>J19+K19</f>
        <v>0</v>
      </c>
      <c r="K20" s="49"/>
      <c r="L20" s="48">
        <f>L19+M19</f>
        <v>117156094</v>
      </c>
      <c r="M20" s="50"/>
      <c r="N20" s="19">
        <f>B20+D20+F20+H20+J20</f>
        <v>117156093.99999999</v>
      </c>
      <c r="P20" s="5" t="s">
        <v>0</v>
      </c>
      <c r="Q20" s="48">
        <f>Q19+R19</f>
        <v>17465</v>
      </c>
      <c r="R20" s="49"/>
      <c r="S20" s="48">
        <f>S19+T19</f>
        <v>1572</v>
      </c>
      <c r="T20" s="49"/>
      <c r="U20" s="48">
        <f>U19+V19</f>
        <v>701</v>
      </c>
      <c r="V20" s="49"/>
      <c r="W20" s="48">
        <f>W19+X19</f>
        <v>3575</v>
      </c>
      <c r="X20" s="49"/>
      <c r="Y20" s="48">
        <f>Y19+Z19</f>
        <v>355</v>
      </c>
      <c r="Z20" s="49"/>
      <c r="AA20" s="48">
        <f>AA19+AB19</f>
        <v>23668</v>
      </c>
      <c r="AB20" s="49"/>
      <c r="AC20" s="20">
        <f>Q20+S20+U20+W20+Y20</f>
        <v>23668</v>
      </c>
      <c r="AE20" s="5" t="s">
        <v>0</v>
      </c>
      <c r="AF20" s="28">
        <f>IFERROR(B20/Q20,"N.A.")</f>
        <v>4693.7871743486967</v>
      </c>
      <c r="AG20" s="29"/>
      <c r="AH20" s="28">
        <f>IFERROR(D20/S20,"N.A.")</f>
        <v>5872.4109414758268</v>
      </c>
      <c r="AI20" s="29"/>
      <c r="AJ20" s="28">
        <f>IFERROR(F20/U20,"N.A.")</f>
        <v>10978.031383737518</v>
      </c>
      <c r="AK20" s="29"/>
      <c r="AL20" s="28">
        <f>IFERROR(H20/W20,"N.A.")</f>
        <v>5105.4744055944047</v>
      </c>
      <c r="AM20" s="29"/>
      <c r="AN20" s="28">
        <f>IFERROR(J20/Y20,"N.A.")</f>
        <v>0</v>
      </c>
      <c r="AO20" s="29"/>
      <c r="AP20" s="28">
        <f>IFERROR(L20/AA20,"N.A.")</f>
        <v>4949.978620922765</v>
      </c>
      <c r="AQ20" s="29"/>
      <c r="AR20" s="17">
        <f>IFERROR(N20/AC20, "N.A.")</f>
        <v>4949.9786209227641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>
        <v>4473935</v>
      </c>
      <c r="C27" s="2"/>
      <c r="D27" s="2">
        <v>2172690</v>
      </c>
      <c r="E27" s="2"/>
      <c r="F27" s="2">
        <v>438600</v>
      </c>
      <c r="G27" s="2"/>
      <c r="H27" s="2">
        <v>11825051</v>
      </c>
      <c r="I27" s="2"/>
      <c r="J27" s="2">
        <v>0</v>
      </c>
      <c r="K27" s="2"/>
      <c r="L27" s="1">
        <f t="shared" ref="L27:M30" si="11">B27+D27+F27+H27+J27</f>
        <v>18910276</v>
      </c>
      <c r="M27" s="12">
        <f t="shared" si="11"/>
        <v>0</v>
      </c>
      <c r="N27" s="13">
        <f>L27+M27</f>
        <v>18910276</v>
      </c>
      <c r="P27" s="3" t="s">
        <v>12</v>
      </c>
      <c r="Q27" s="2">
        <v>874</v>
      </c>
      <c r="R27" s="2">
        <v>0</v>
      </c>
      <c r="S27" s="2">
        <v>461</v>
      </c>
      <c r="T27" s="2">
        <v>0</v>
      </c>
      <c r="U27" s="2">
        <v>85</v>
      </c>
      <c r="V27" s="2">
        <v>0</v>
      </c>
      <c r="W27" s="2">
        <v>2294</v>
      </c>
      <c r="X27" s="2">
        <v>0</v>
      </c>
      <c r="Y27" s="2">
        <v>80</v>
      </c>
      <c r="Z27" s="2">
        <v>0</v>
      </c>
      <c r="AA27" s="1">
        <f t="shared" ref="AA27:AB30" si="12">Q27+S27+U27+W27+Y27</f>
        <v>3794</v>
      </c>
      <c r="AB27" s="12">
        <f t="shared" si="12"/>
        <v>0</v>
      </c>
      <c r="AC27" s="13">
        <f>AA27+AB27</f>
        <v>3794</v>
      </c>
      <c r="AE27" s="3" t="s">
        <v>12</v>
      </c>
      <c r="AF27" s="2">
        <f t="shared" ref="AF27:AR30" si="13">IFERROR(B27/Q27, "N.A.")</f>
        <v>5118.9187643020596</v>
      </c>
      <c r="AG27" s="2" t="str">
        <f t="shared" si="13"/>
        <v>N.A.</v>
      </c>
      <c r="AH27" s="2">
        <f t="shared" si="13"/>
        <v>4712.9934924078088</v>
      </c>
      <c r="AI27" s="2" t="str">
        <f t="shared" si="13"/>
        <v>N.A.</v>
      </c>
      <c r="AJ27" s="2">
        <f t="shared" si="13"/>
        <v>5160</v>
      </c>
      <c r="AK27" s="2" t="str">
        <f t="shared" si="13"/>
        <v>N.A.</v>
      </c>
      <c r="AL27" s="2">
        <f t="shared" si="13"/>
        <v>5154.7737576285963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4984.2583025830254</v>
      </c>
      <c r="AQ27" s="16" t="str">
        <f t="shared" si="13"/>
        <v>N.A.</v>
      </c>
      <c r="AR27" s="13">
        <f t="shared" si="13"/>
        <v>4984.2583025830254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2">
        <f t="shared" si="11"/>
        <v>0</v>
      </c>
      <c r="N28" s="13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0</v>
      </c>
      <c r="AB28" s="12">
        <f t="shared" si="12"/>
        <v>0</v>
      </c>
      <c r="AC28" s="13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3" t="str">
        <f t="shared" si="13"/>
        <v>N.A.</v>
      </c>
    </row>
    <row r="29" spans="1:44" ht="15" customHeight="1" thickBot="1" x14ac:dyDescent="0.3">
      <c r="A29" s="3" t="s">
        <v>14</v>
      </c>
      <c r="B29" s="2">
        <v>7606379.9999999981</v>
      </c>
      <c r="C29" s="2">
        <v>44892595.999999985</v>
      </c>
      <c r="D29" s="2">
        <v>4285700</v>
      </c>
      <c r="E29" s="2">
        <v>688000</v>
      </c>
      <c r="F29" s="2"/>
      <c r="G29" s="2">
        <v>4600000</v>
      </c>
      <c r="H29" s="2"/>
      <c r="I29" s="2">
        <v>1068550</v>
      </c>
      <c r="J29" s="2"/>
      <c r="K29" s="2"/>
      <c r="L29" s="1">
        <f t="shared" si="11"/>
        <v>11892079.999999998</v>
      </c>
      <c r="M29" s="12">
        <f t="shared" si="11"/>
        <v>51249145.999999985</v>
      </c>
      <c r="N29" s="13">
        <f>L29+M29</f>
        <v>63141225.999999985</v>
      </c>
      <c r="P29" s="3" t="s">
        <v>14</v>
      </c>
      <c r="Q29" s="2">
        <v>1828</v>
      </c>
      <c r="R29" s="2">
        <v>8252</v>
      </c>
      <c r="S29" s="2">
        <v>810</v>
      </c>
      <c r="T29" s="2">
        <v>80</v>
      </c>
      <c r="U29" s="2">
        <v>0</v>
      </c>
      <c r="V29" s="2">
        <v>310</v>
      </c>
      <c r="W29" s="2">
        <v>0</v>
      </c>
      <c r="X29" s="2">
        <v>200</v>
      </c>
      <c r="Y29" s="2">
        <v>0</v>
      </c>
      <c r="Z29" s="2">
        <v>0</v>
      </c>
      <c r="AA29" s="1">
        <f t="shared" si="12"/>
        <v>2638</v>
      </c>
      <c r="AB29" s="12">
        <f t="shared" si="12"/>
        <v>8842</v>
      </c>
      <c r="AC29" s="13">
        <f>AA29+AB29</f>
        <v>11480</v>
      </c>
      <c r="AE29" s="3" t="s">
        <v>14</v>
      </c>
      <c r="AF29" s="2">
        <f t="shared" si="13"/>
        <v>4161.0393873085332</v>
      </c>
      <c r="AG29" s="2">
        <f t="shared" si="13"/>
        <v>5440.2079495879771</v>
      </c>
      <c r="AH29" s="2">
        <f t="shared" si="13"/>
        <v>5290.9876543209875</v>
      </c>
      <c r="AI29" s="2">
        <f t="shared" si="13"/>
        <v>8600</v>
      </c>
      <c r="AJ29" s="2" t="str">
        <f t="shared" si="13"/>
        <v>N.A.</v>
      </c>
      <c r="AK29" s="2">
        <f t="shared" si="13"/>
        <v>14838.709677419354</v>
      </c>
      <c r="AL29" s="2" t="str">
        <f t="shared" si="13"/>
        <v>N.A.</v>
      </c>
      <c r="AM29" s="2">
        <f t="shared" si="13"/>
        <v>5342.75</v>
      </c>
      <c r="AN29" s="2" t="str">
        <f t="shared" si="13"/>
        <v>N.A.</v>
      </c>
      <c r="AO29" s="2" t="str">
        <f t="shared" si="13"/>
        <v>N.A.</v>
      </c>
      <c r="AP29" s="15">
        <f t="shared" si="13"/>
        <v>4507.990902198635</v>
      </c>
      <c r="AQ29" s="16">
        <f t="shared" si="13"/>
        <v>5796.1033702782161</v>
      </c>
      <c r="AR29" s="13">
        <f t="shared" si="13"/>
        <v>5500.1067944250863</v>
      </c>
    </row>
    <row r="30" spans="1:44" ht="15" customHeight="1" thickBot="1" x14ac:dyDescent="0.3">
      <c r="A30" s="3" t="s">
        <v>15</v>
      </c>
      <c r="B30" s="2">
        <v>139500</v>
      </c>
      <c r="C30" s="2"/>
      <c r="D30" s="2"/>
      <c r="E30" s="2"/>
      <c r="F30" s="2"/>
      <c r="G30" s="2"/>
      <c r="H30" s="2">
        <v>1056000</v>
      </c>
      <c r="I30" s="2"/>
      <c r="J30" s="2"/>
      <c r="K30" s="2"/>
      <c r="L30" s="1">
        <f t="shared" si="11"/>
        <v>1195500</v>
      </c>
      <c r="M30" s="12">
        <f t="shared" si="11"/>
        <v>0</v>
      </c>
      <c r="N30" s="13">
        <f>L30+M30</f>
        <v>1195500</v>
      </c>
      <c r="P30" s="3" t="s">
        <v>15</v>
      </c>
      <c r="Q30" s="2">
        <v>93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177</v>
      </c>
      <c r="X30" s="2">
        <v>0</v>
      </c>
      <c r="Y30" s="2">
        <v>0</v>
      </c>
      <c r="Z30" s="2">
        <v>0</v>
      </c>
      <c r="AA30" s="1">
        <f t="shared" si="12"/>
        <v>270</v>
      </c>
      <c r="AB30" s="12">
        <f t="shared" si="12"/>
        <v>0</v>
      </c>
      <c r="AC30" s="18">
        <f>AA30+AB30</f>
        <v>270</v>
      </c>
      <c r="AE30" s="3" t="s">
        <v>15</v>
      </c>
      <c r="AF30" s="2">
        <f t="shared" si="13"/>
        <v>1500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>
        <f t="shared" si="13"/>
        <v>5966.1016949152545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>
        <f t="shared" si="13"/>
        <v>4427.7777777777774</v>
      </c>
      <c r="AQ30" s="16" t="str">
        <f t="shared" si="13"/>
        <v>N.A.</v>
      </c>
      <c r="AR30" s="13">
        <f t="shared" si="13"/>
        <v>4427.7777777777774</v>
      </c>
    </row>
    <row r="31" spans="1:44" ht="15" customHeight="1" thickBot="1" x14ac:dyDescent="0.3">
      <c r="A31" s="4" t="s">
        <v>16</v>
      </c>
      <c r="B31" s="2">
        <v>12219814.999999998</v>
      </c>
      <c r="C31" s="2">
        <v>44892595.999999985</v>
      </c>
      <c r="D31" s="2">
        <v>6458390</v>
      </c>
      <c r="E31" s="2">
        <v>688000</v>
      </c>
      <c r="F31" s="2">
        <v>438600</v>
      </c>
      <c r="G31" s="2">
        <v>4600000</v>
      </c>
      <c r="H31" s="2">
        <v>12881051</v>
      </c>
      <c r="I31" s="2">
        <v>1068550</v>
      </c>
      <c r="J31" s="2">
        <v>0</v>
      </c>
      <c r="K31" s="2"/>
      <c r="L31" s="1">
        <f t="shared" ref="L31" si="14">B31+D31+F31+H31+J31</f>
        <v>31997856</v>
      </c>
      <c r="M31" s="12">
        <f t="shared" ref="M31" si="15">C31+E31+G31+I31+K31</f>
        <v>51249145.999999985</v>
      </c>
      <c r="N31" s="18">
        <f>L31+M31</f>
        <v>83247001.999999985</v>
      </c>
      <c r="P31" s="4" t="s">
        <v>16</v>
      </c>
      <c r="Q31" s="2">
        <v>2795</v>
      </c>
      <c r="R31" s="2">
        <v>8252</v>
      </c>
      <c r="S31" s="2">
        <v>1271</v>
      </c>
      <c r="T31" s="2">
        <v>80</v>
      </c>
      <c r="U31" s="2">
        <v>85</v>
      </c>
      <c r="V31" s="2">
        <v>310</v>
      </c>
      <c r="W31" s="2">
        <v>2471</v>
      </c>
      <c r="X31" s="2">
        <v>200</v>
      </c>
      <c r="Y31" s="2">
        <v>80</v>
      </c>
      <c r="Z31" s="2">
        <v>0</v>
      </c>
      <c r="AA31" s="1">
        <f t="shared" ref="AA31" si="16">Q31+S31+U31+W31+Y31</f>
        <v>6702</v>
      </c>
      <c r="AB31" s="12">
        <f t="shared" ref="AB31" si="17">R31+T31+V31+X31+Z31</f>
        <v>8842</v>
      </c>
      <c r="AC31" s="13">
        <f>AA31+AB31</f>
        <v>15544</v>
      </c>
      <c r="AE31" s="4" t="s">
        <v>16</v>
      </c>
      <c r="AF31" s="2">
        <f t="shared" ref="AF31:AO31" si="18">IFERROR(B31/Q31, "N.A.")</f>
        <v>4372.0268336314839</v>
      </c>
      <c r="AG31" s="2">
        <f t="shared" si="18"/>
        <v>5440.2079495879771</v>
      </c>
      <c r="AH31" s="2">
        <f t="shared" si="18"/>
        <v>5081.3453973249407</v>
      </c>
      <c r="AI31" s="2">
        <f t="shared" si="18"/>
        <v>8600</v>
      </c>
      <c r="AJ31" s="2">
        <f t="shared" si="18"/>
        <v>5160</v>
      </c>
      <c r="AK31" s="2">
        <f t="shared" si="18"/>
        <v>14838.709677419354</v>
      </c>
      <c r="AL31" s="2">
        <f t="shared" si="18"/>
        <v>5212.8899231080532</v>
      </c>
      <c r="AM31" s="2">
        <f t="shared" si="18"/>
        <v>5342.75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4774.3742166517459</v>
      </c>
      <c r="AQ31" s="16">
        <f t="shared" ref="AQ31" si="20">IFERROR(M31/AB31, "N.A.")</f>
        <v>5796.1033702782161</v>
      </c>
      <c r="AR31" s="13">
        <f t="shared" ref="AR31" si="21">IFERROR(N31/AC31, "N.A.")</f>
        <v>5355.5714101904259</v>
      </c>
    </row>
    <row r="32" spans="1:44" ht="15" customHeight="1" thickBot="1" x14ac:dyDescent="0.3">
      <c r="A32" s="5" t="s">
        <v>0</v>
      </c>
      <c r="B32" s="48">
        <f>B31+C31</f>
        <v>57112410.999999985</v>
      </c>
      <c r="C32" s="49"/>
      <c r="D32" s="48">
        <f>D31+E31</f>
        <v>7146390</v>
      </c>
      <c r="E32" s="49"/>
      <c r="F32" s="48">
        <f>F31+G31</f>
        <v>5038600</v>
      </c>
      <c r="G32" s="49"/>
      <c r="H32" s="48">
        <f>H31+I31</f>
        <v>13949601</v>
      </c>
      <c r="I32" s="49"/>
      <c r="J32" s="48">
        <f>J31+K31</f>
        <v>0</v>
      </c>
      <c r="K32" s="49"/>
      <c r="L32" s="48">
        <f>L31+M31</f>
        <v>83247001.999999985</v>
      </c>
      <c r="M32" s="50"/>
      <c r="N32" s="19">
        <f>B32+D32+F32+H32+J32</f>
        <v>83247001.999999985</v>
      </c>
      <c r="P32" s="5" t="s">
        <v>0</v>
      </c>
      <c r="Q32" s="48">
        <f>Q31+R31</f>
        <v>11047</v>
      </c>
      <c r="R32" s="49"/>
      <c r="S32" s="48">
        <f>S31+T31</f>
        <v>1351</v>
      </c>
      <c r="T32" s="49"/>
      <c r="U32" s="48">
        <f>U31+V31</f>
        <v>395</v>
      </c>
      <c r="V32" s="49"/>
      <c r="W32" s="48">
        <f>W31+X31</f>
        <v>2671</v>
      </c>
      <c r="X32" s="49"/>
      <c r="Y32" s="48">
        <f>Y31+Z31</f>
        <v>80</v>
      </c>
      <c r="Z32" s="49"/>
      <c r="AA32" s="48">
        <f>AA31+AB31</f>
        <v>15544</v>
      </c>
      <c r="AB32" s="49"/>
      <c r="AC32" s="20">
        <f>Q32+S32+U32+W32+Y32</f>
        <v>15544</v>
      </c>
      <c r="AE32" s="5" t="s">
        <v>0</v>
      </c>
      <c r="AF32" s="28">
        <f>IFERROR(B32/Q32,"N.A.")</f>
        <v>5169.9475875803373</v>
      </c>
      <c r="AG32" s="29"/>
      <c r="AH32" s="28">
        <f>IFERROR(D32/S32,"N.A.")</f>
        <v>5289.7039230199853</v>
      </c>
      <c r="AI32" s="29"/>
      <c r="AJ32" s="28">
        <f>IFERROR(F32/U32,"N.A.")</f>
        <v>12755.949367088608</v>
      </c>
      <c r="AK32" s="29"/>
      <c r="AL32" s="28">
        <f>IFERROR(H32/W32,"N.A.")</f>
        <v>5222.6136278547365</v>
      </c>
      <c r="AM32" s="29"/>
      <c r="AN32" s="28">
        <f>IFERROR(J32/Y32,"N.A.")</f>
        <v>0</v>
      </c>
      <c r="AO32" s="29"/>
      <c r="AP32" s="28">
        <f>IFERROR(L32/AA32,"N.A.")</f>
        <v>5355.5714101904259</v>
      </c>
      <c r="AQ32" s="29"/>
      <c r="AR32" s="17">
        <f>IFERROR(N32/AC32, "N.A.")</f>
        <v>5355.5714101904259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>
        <v>2064000</v>
      </c>
      <c r="G39" s="2"/>
      <c r="H39" s="2">
        <v>1880950</v>
      </c>
      <c r="I39" s="2"/>
      <c r="J39" s="2">
        <v>0</v>
      </c>
      <c r="K39" s="2"/>
      <c r="L39" s="1">
        <f t="shared" ref="L39:M42" si="22">B39+D39+F39+H39+J39</f>
        <v>3944950</v>
      </c>
      <c r="M39" s="12">
        <f t="shared" si="22"/>
        <v>0</v>
      </c>
      <c r="N39" s="13">
        <f>L39+M39</f>
        <v>3944950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80</v>
      </c>
      <c r="V39" s="2">
        <v>0</v>
      </c>
      <c r="W39" s="2">
        <v>666</v>
      </c>
      <c r="X39" s="2">
        <v>0</v>
      </c>
      <c r="Y39" s="2">
        <v>160</v>
      </c>
      <c r="Z39" s="2">
        <v>0</v>
      </c>
      <c r="AA39" s="1">
        <f t="shared" ref="AA39:AB42" si="23">Q39+S39+U39+W39+Y39</f>
        <v>906</v>
      </c>
      <c r="AB39" s="12">
        <f t="shared" si="23"/>
        <v>0</v>
      </c>
      <c r="AC39" s="13">
        <f>AA39+AB39</f>
        <v>906</v>
      </c>
      <c r="AE39" s="3" t="s">
        <v>12</v>
      </c>
      <c r="AF39" s="2" t="str">
        <f t="shared" ref="AF39:AR42" si="24">IFERROR(B39/Q39, "N.A.")</f>
        <v>N.A.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>
        <f t="shared" si="24"/>
        <v>25800</v>
      </c>
      <c r="AK39" s="2" t="str">
        <f t="shared" si="24"/>
        <v>N.A.</v>
      </c>
      <c r="AL39" s="2">
        <f t="shared" si="24"/>
        <v>2824.2492492492493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4354.2494481236199</v>
      </c>
      <c r="AQ39" s="16" t="str">
        <f t="shared" si="24"/>
        <v>N.A.</v>
      </c>
      <c r="AR39" s="13">
        <f t="shared" si="24"/>
        <v>4354.2494481236199</v>
      </c>
    </row>
    <row r="40" spans="1:44" ht="15" customHeight="1" thickBot="1" x14ac:dyDescent="0.3">
      <c r="A40" s="3" t="s">
        <v>13</v>
      </c>
      <c r="B40" s="2">
        <v>581945</v>
      </c>
      <c r="C40" s="2">
        <v>539950</v>
      </c>
      <c r="D40" s="2"/>
      <c r="E40" s="2"/>
      <c r="F40" s="2"/>
      <c r="G40" s="2"/>
      <c r="H40" s="2"/>
      <c r="I40" s="2"/>
      <c r="J40" s="2"/>
      <c r="K40" s="2"/>
      <c r="L40" s="1">
        <f t="shared" si="22"/>
        <v>581945</v>
      </c>
      <c r="M40" s="12">
        <f t="shared" si="22"/>
        <v>539950</v>
      </c>
      <c r="N40" s="13">
        <f>L40+M40</f>
        <v>1121895</v>
      </c>
      <c r="P40" s="3" t="s">
        <v>13</v>
      </c>
      <c r="Q40" s="2">
        <v>373</v>
      </c>
      <c r="R40" s="2">
        <v>178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373</v>
      </c>
      <c r="AB40" s="12">
        <f t="shared" si="23"/>
        <v>178</v>
      </c>
      <c r="AC40" s="13">
        <f>AA40+AB40</f>
        <v>551</v>
      </c>
      <c r="AE40" s="3" t="s">
        <v>13</v>
      </c>
      <c r="AF40" s="2">
        <f t="shared" si="24"/>
        <v>1560.1742627345845</v>
      </c>
      <c r="AG40" s="2">
        <f t="shared" si="24"/>
        <v>3033.4269662921347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1560.1742627345845</v>
      </c>
      <c r="AQ40" s="16">
        <f t="shared" si="24"/>
        <v>3033.4269662921347</v>
      </c>
      <c r="AR40" s="13">
        <f t="shared" si="24"/>
        <v>2036.1070780399275</v>
      </c>
    </row>
    <row r="41" spans="1:44" ht="15" customHeight="1" thickBot="1" x14ac:dyDescent="0.3">
      <c r="A41" s="3" t="s">
        <v>14</v>
      </c>
      <c r="B41" s="2">
        <v>5832372</v>
      </c>
      <c r="C41" s="2">
        <v>17910315</v>
      </c>
      <c r="D41" s="2">
        <v>485040</v>
      </c>
      <c r="E41" s="2">
        <v>1600000</v>
      </c>
      <c r="F41" s="2"/>
      <c r="G41" s="2">
        <v>593000</v>
      </c>
      <c r="H41" s="2"/>
      <c r="I41" s="2">
        <v>2421520</v>
      </c>
      <c r="J41" s="2">
        <v>0</v>
      </c>
      <c r="K41" s="2"/>
      <c r="L41" s="1">
        <f t="shared" si="22"/>
        <v>6317412</v>
      </c>
      <c r="M41" s="12">
        <f t="shared" si="22"/>
        <v>22524835</v>
      </c>
      <c r="N41" s="13">
        <f>L41+M41</f>
        <v>28842247</v>
      </c>
      <c r="P41" s="3" t="s">
        <v>14</v>
      </c>
      <c r="Q41" s="2">
        <v>1628</v>
      </c>
      <c r="R41" s="2">
        <v>4239</v>
      </c>
      <c r="S41" s="2">
        <v>141</v>
      </c>
      <c r="T41" s="2">
        <v>80</v>
      </c>
      <c r="U41" s="2">
        <v>0</v>
      </c>
      <c r="V41" s="2">
        <v>226</v>
      </c>
      <c r="W41" s="2">
        <v>0</v>
      </c>
      <c r="X41" s="2">
        <v>238</v>
      </c>
      <c r="Y41" s="2">
        <v>115</v>
      </c>
      <c r="Z41" s="2">
        <v>0</v>
      </c>
      <c r="AA41" s="1">
        <f t="shared" si="23"/>
        <v>1884</v>
      </c>
      <c r="AB41" s="12">
        <f t="shared" si="23"/>
        <v>4783</v>
      </c>
      <c r="AC41" s="13">
        <f>AA41+AB41</f>
        <v>6667</v>
      </c>
      <c r="AE41" s="3" t="s">
        <v>14</v>
      </c>
      <c r="AF41" s="2">
        <f t="shared" si="24"/>
        <v>3582.5380835380834</v>
      </c>
      <c r="AG41" s="2">
        <f t="shared" si="24"/>
        <v>4225.127388535032</v>
      </c>
      <c r="AH41" s="2">
        <f t="shared" si="24"/>
        <v>3440</v>
      </c>
      <c r="AI41" s="2">
        <f t="shared" si="24"/>
        <v>20000</v>
      </c>
      <c r="AJ41" s="2" t="str">
        <f t="shared" si="24"/>
        <v>N.A.</v>
      </c>
      <c r="AK41" s="2">
        <f t="shared" si="24"/>
        <v>2623.8938053097345</v>
      </c>
      <c r="AL41" s="2" t="str">
        <f t="shared" si="24"/>
        <v>N.A.</v>
      </c>
      <c r="AM41" s="2">
        <f t="shared" si="24"/>
        <v>10174.453781512606</v>
      </c>
      <c r="AN41" s="2">
        <f t="shared" si="24"/>
        <v>0</v>
      </c>
      <c r="AO41" s="2" t="str">
        <f t="shared" si="24"/>
        <v>N.A.</v>
      </c>
      <c r="AP41" s="15">
        <f t="shared" si="24"/>
        <v>3353.191082802548</v>
      </c>
      <c r="AQ41" s="16">
        <f t="shared" si="24"/>
        <v>4709.3529165795526</v>
      </c>
      <c r="AR41" s="13">
        <f t="shared" si="24"/>
        <v>4326.1207439628015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2">
        <f t="shared" si="22"/>
        <v>0</v>
      </c>
      <c r="N42" s="13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3"/>
        <v>0</v>
      </c>
      <c r="AB42" s="12">
        <f t="shared" si="23"/>
        <v>0</v>
      </c>
      <c r="AC42" s="13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3" t="str">
        <f t="shared" si="24"/>
        <v>N.A.</v>
      </c>
    </row>
    <row r="43" spans="1:44" ht="15" customHeight="1" thickBot="1" x14ac:dyDescent="0.3">
      <c r="A43" s="4" t="s">
        <v>16</v>
      </c>
      <c r="B43" s="2">
        <v>6414316.9999999991</v>
      </c>
      <c r="C43" s="2">
        <v>18450264.999999996</v>
      </c>
      <c r="D43" s="2">
        <v>485040</v>
      </c>
      <c r="E43" s="2">
        <v>1600000</v>
      </c>
      <c r="F43" s="2">
        <v>2064000</v>
      </c>
      <c r="G43" s="2">
        <v>593000</v>
      </c>
      <c r="H43" s="2">
        <v>1880950</v>
      </c>
      <c r="I43" s="2">
        <v>2421520</v>
      </c>
      <c r="J43" s="2">
        <v>0</v>
      </c>
      <c r="K43" s="2"/>
      <c r="L43" s="1">
        <f t="shared" ref="L43" si="25">B43+D43+F43+H43+J43</f>
        <v>10844307</v>
      </c>
      <c r="M43" s="12">
        <f t="shared" ref="M43" si="26">C43+E43+G43+I43+K43</f>
        <v>23064784.999999996</v>
      </c>
      <c r="N43" s="18">
        <f>L43+M43</f>
        <v>33909092</v>
      </c>
      <c r="P43" s="4" t="s">
        <v>16</v>
      </c>
      <c r="Q43" s="2">
        <v>2001</v>
      </c>
      <c r="R43" s="2">
        <v>4417</v>
      </c>
      <c r="S43" s="2">
        <v>141</v>
      </c>
      <c r="T43" s="2">
        <v>80</v>
      </c>
      <c r="U43" s="2">
        <v>80</v>
      </c>
      <c r="V43" s="2">
        <v>226</v>
      </c>
      <c r="W43" s="2">
        <v>666</v>
      </c>
      <c r="X43" s="2">
        <v>238</v>
      </c>
      <c r="Y43" s="2">
        <v>275</v>
      </c>
      <c r="Z43" s="2">
        <v>0</v>
      </c>
      <c r="AA43" s="1">
        <f t="shared" ref="AA43" si="27">Q43+S43+U43+W43+Y43</f>
        <v>3163</v>
      </c>
      <c r="AB43" s="12">
        <f t="shared" ref="AB43" si="28">R43+T43+V43+X43+Z43</f>
        <v>4961</v>
      </c>
      <c r="AC43" s="18">
        <f>AA43+AB43</f>
        <v>8124</v>
      </c>
      <c r="AE43" s="4" t="s">
        <v>16</v>
      </c>
      <c r="AF43" s="2">
        <f t="shared" ref="AF43:AO43" si="29">IFERROR(B43/Q43, "N.A.")</f>
        <v>3205.5557221389299</v>
      </c>
      <c r="AG43" s="2">
        <f t="shared" si="29"/>
        <v>4177.1032374915094</v>
      </c>
      <c r="AH43" s="2">
        <f t="shared" si="29"/>
        <v>3440</v>
      </c>
      <c r="AI43" s="2">
        <f t="shared" si="29"/>
        <v>20000</v>
      </c>
      <c r="AJ43" s="2">
        <f t="shared" si="29"/>
        <v>25800</v>
      </c>
      <c r="AK43" s="2">
        <f t="shared" si="29"/>
        <v>2623.8938053097345</v>
      </c>
      <c r="AL43" s="2">
        <f t="shared" si="29"/>
        <v>2824.2492492492493</v>
      </c>
      <c r="AM43" s="2">
        <f t="shared" si="29"/>
        <v>10174.453781512606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3428.4878280113817</v>
      </c>
      <c r="AQ43" s="16">
        <f t="shared" ref="AQ43" si="31">IFERROR(M43/AB43, "N.A.")</f>
        <v>4649.2209232009664</v>
      </c>
      <c r="AR43" s="13">
        <f t="shared" ref="AR43" si="32">IFERROR(N43/AC43, "N.A.")</f>
        <v>4173.9404234367303</v>
      </c>
    </row>
    <row r="44" spans="1:44" ht="15" customHeight="1" thickBot="1" x14ac:dyDescent="0.3">
      <c r="A44" s="5" t="s">
        <v>0</v>
      </c>
      <c r="B44" s="48">
        <f>B43+C43</f>
        <v>24864581.999999996</v>
      </c>
      <c r="C44" s="49"/>
      <c r="D44" s="48">
        <f>D43+E43</f>
        <v>2085040</v>
      </c>
      <c r="E44" s="49"/>
      <c r="F44" s="48">
        <f>F43+G43</f>
        <v>2657000</v>
      </c>
      <c r="G44" s="49"/>
      <c r="H44" s="48">
        <f>H43+I43</f>
        <v>4302470</v>
      </c>
      <c r="I44" s="49"/>
      <c r="J44" s="48">
        <f>J43+K43</f>
        <v>0</v>
      </c>
      <c r="K44" s="49"/>
      <c r="L44" s="48">
        <f>L43+M43</f>
        <v>33909092</v>
      </c>
      <c r="M44" s="50"/>
      <c r="N44" s="19">
        <f>B44+D44+F44+H44+J44</f>
        <v>33909092</v>
      </c>
      <c r="P44" s="5" t="s">
        <v>0</v>
      </c>
      <c r="Q44" s="48">
        <f>Q43+R43</f>
        <v>6418</v>
      </c>
      <c r="R44" s="49"/>
      <c r="S44" s="48">
        <f>S43+T43</f>
        <v>221</v>
      </c>
      <c r="T44" s="49"/>
      <c r="U44" s="48">
        <f>U43+V43</f>
        <v>306</v>
      </c>
      <c r="V44" s="49"/>
      <c r="W44" s="48">
        <f>W43+X43</f>
        <v>904</v>
      </c>
      <c r="X44" s="49"/>
      <c r="Y44" s="48">
        <f>Y43+Z43</f>
        <v>275</v>
      </c>
      <c r="Z44" s="49"/>
      <c r="AA44" s="48">
        <f>AA43+AB43</f>
        <v>8124</v>
      </c>
      <c r="AB44" s="50"/>
      <c r="AC44" s="19">
        <f>Q44+S44+U44+W44+Y44</f>
        <v>8124</v>
      </c>
      <c r="AE44" s="5" t="s">
        <v>0</v>
      </c>
      <c r="AF44" s="28">
        <f>IFERROR(B44/Q44,"N.A.")</f>
        <v>3874.1947647242127</v>
      </c>
      <c r="AG44" s="29"/>
      <c r="AH44" s="28">
        <f>IFERROR(D44/S44,"N.A.")</f>
        <v>9434.570135746606</v>
      </c>
      <c r="AI44" s="29"/>
      <c r="AJ44" s="28">
        <f>IFERROR(F44/U44,"N.A.")</f>
        <v>8683.0065359477121</v>
      </c>
      <c r="AK44" s="29"/>
      <c r="AL44" s="28">
        <f>IFERROR(H44/W44,"N.A.")</f>
        <v>4759.3694690265484</v>
      </c>
      <c r="AM44" s="29"/>
      <c r="AN44" s="28">
        <f>IFERROR(J44/Y44,"N.A.")</f>
        <v>0</v>
      </c>
      <c r="AO44" s="29"/>
      <c r="AP44" s="28">
        <f>IFERROR(L44/AA44,"N.A.")</f>
        <v>4173.9404234367303</v>
      </c>
      <c r="AQ44" s="29"/>
      <c r="AR44" s="17">
        <f>IFERROR(N44/AC44, "N.A.")</f>
        <v>4173.9404234367303</v>
      </c>
    </row>
  </sheetData>
  <mergeCells count="144">
    <mergeCell ref="L20:M20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Q20:R20"/>
    <mergeCell ref="S20:T20"/>
    <mergeCell ref="U20:V20"/>
    <mergeCell ref="W20:X20"/>
    <mergeCell ref="Y20:Z20"/>
    <mergeCell ref="Q32:R32"/>
    <mergeCell ref="S32:T32"/>
    <mergeCell ref="U32:V32"/>
    <mergeCell ref="W32:X32"/>
    <mergeCell ref="Y32:Z32"/>
    <mergeCell ref="P23:P26"/>
    <mergeCell ref="Q23:AB23"/>
    <mergeCell ref="AC23:AC26"/>
    <mergeCell ref="Q24:T24"/>
    <mergeCell ref="U24:V25"/>
    <mergeCell ref="A11:A14"/>
    <mergeCell ref="B13:C13"/>
    <mergeCell ref="D13:E13"/>
    <mergeCell ref="B12:E12"/>
    <mergeCell ref="F12:G13"/>
    <mergeCell ref="H12:I13"/>
    <mergeCell ref="J12:K13"/>
    <mergeCell ref="B11:M11"/>
    <mergeCell ref="N11:N14"/>
    <mergeCell ref="L12:M13"/>
    <mergeCell ref="B20:C20"/>
    <mergeCell ref="D20:E20"/>
    <mergeCell ref="F20:G20"/>
    <mergeCell ref="H20:I20"/>
    <mergeCell ref="J20:K20"/>
    <mergeCell ref="B32:C32"/>
    <mergeCell ref="D32:E32"/>
    <mergeCell ref="F32:G32"/>
    <mergeCell ref="H32:I32"/>
    <mergeCell ref="J32:K32"/>
    <mergeCell ref="A23:A26"/>
    <mergeCell ref="B23:M23"/>
    <mergeCell ref="N23:N26"/>
    <mergeCell ref="B24:E24"/>
    <mergeCell ref="F24:G25"/>
    <mergeCell ref="H24:I25"/>
    <mergeCell ref="J24:K25"/>
    <mergeCell ref="L24:M25"/>
    <mergeCell ref="B25:C25"/>
    <mergeCell ref="D25:E25"/>
    <mergeCell ref="B44:C44"/>
    <mergeCell ref="D44:E44"/>
    <mergeCell ref="F44:G44"/>
    <mergeCell ref="H44:I44"/>
    <mergeCell ref="J44:K44"/>
    <mergeCell ref="A35:A38"/>
    <mergeCell ref="B35:M35"/>
    <mergeCell ref="N35:N38"/>
    <mergeCell ref="B36:E36"/>
    <mergeCell ref="F36:G37"/>
    <mergeCell ref="H36:I37"/>
    <mergeCell ref="J36:K37"/>
    <mergeCell ref="L36:M37"/>
    <mergeCell ref="B37:C37"/>
    <mergeCell ref="D37:E37"/>
    <mergeCell ref="P11:P14"/>
    <mergeCell ref="Q11:AB11"/>
    <mergeCell ref="AC11:AC14"/>
    <mergeCell ref="Q12:T12"/>
    <mergeCell ref="U12:V13"/>
    <mergeCell ref="W12:X13"/>
    <mergeCell ref="Y12:Z13"/>
    <mergeCell ref="AA12:AB13"/>
    <mergeCell ref="Q13:R13"/>
    <mergeCell ref="S13:T13"/>
    <mergeCell ref="W24:X25"/>
    <mergeCell ref="Y24:Z25"/>
    <mergeCell ref="AA24:AB25"/>
    <mergeCell ref="Q25:R25"/>
    <mergeCell ref="S25:T25"/>
    <mergeCell ref="Q44:R44"/>
    <mergeCell ref="S44:T44"/>
    <mergeCell ref="U44:V44"/>
    <mergeCell ref="W44:X44"/>
    <mergeCell ref="Y44:Z44"/>
    <mergeCell ref="P35:P38"/>
    <mergeCell ref="Q35:AB35"/>
    <mergeCell ref="AC35:AC38"/>
    <mergeCell ref="Q36:T36"/>
    <mergeCell ref="U36:V37"/>
    <mergeCell ref="W36:X37"/>
    <mergeCell ref="Y36:Z37"/>
    <mergeCell ref="AA36:AB37"/>
    <mergeCell ref="Q37:R37"/>
    <mergeCell ref="S37:T37"/>
    <mergeCell ref="AF20:AG20"/>
    <mergeCell ref="AH20:AI20"/>
    <mergeCell ref="AJ20:AK20"/>
    <mergeCell ref="AL20:AM20"/>
    <mergeCell ref="AN20:AO20"/>
    <mergeCell ref="AE11:AE14"/>
    <mergeCell ref="AF11:AQ11"/>
    <mergeCell ref="AR11:AR14"/>
    <mergeCell ref="AF12:AI12"/>
    <mergeCell ref="AJ12:AK13"/>
    <mergeCell ref="AL12:AM13"/>
    <mergeCell ref="AN12:AO13"/>
    <mergeCell ref="AP12:AQ13"/>
    <mergeCell ref="AF13:AG13"/>
    <mergeCell ref="AH13:AI13"/>
    <mergeCell ref="AF32:AG32"/>
    <mergeCell ref="AH32:AI32"/>
    <mergeCell ref="AJ32:AK32"/>
    <mergeCell ref="AL32:AM32"/>
    <mergeCell ref="AN32:AO32"/>
    <mergeCell ref="AE23:AE26"/>
    <mergeCell ref="AF23:AQ23"/>
    <mergeCell ref="AR23:AR26"/>
    <mergeCell ref="AF24:AI24"/>
    <mergeCell ref="AJ24:AK25"/>
    <mergeCell ref="AL24:AM25"/>
    <mergeCell ref="AN24:AO25"/>
    <mergeCell ref="AP24:AQ25"/>
    <mergeCell ref="AF25:AG25"/>
    <mergeCell ref="AH25:AI25"/>
    <mergeCell ref="AF44:AG44"/>
    <mergeCell ref="AH44:AI44"/>
    <mergeCell ref="AJ44:AK44"/>
    <mergeCell ref="AL44:AM44"/>
    <mergeCell ref="AN44:AO44"/>
    <mergeCell ref="AE35:AE38"/>
    <mergeCell ref="AF35:AQ35"/>
    <mergeCell ref="AR35:AR38"/>
    <mergeCell ref="AF36:AI36"/>
    <mergeCell ref="AJ36:AK37"/>
    <mergeCell ref="AL36:AM37"/>
    <mergeCell ref="AN36:AO37"/>
    <mergeCell ref="AP36:AQ37"/>
    <mergeCell ref="AF37:AG37"/>
    <mergeCell ref="AH37:AI37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2006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 t="shared" ref="L15:M18" si="0">B15+D15+F15+H15+J15</f>
        <v>0</v>
      </c>
      <c r="M15" s="12">
        <f t="shared" si="0"/>
        <v>0</v>
      </c>
      <c r="N15" s="13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 t="shared" ref="AA15:AB18" si="1">Q15+S15+U15+W15+Y15</f>
        <v>0</v>
      </c>
      <c r="AB15" s="12">
        <f t="shared" si="1"/>
        <v>0</v>
      </c>
      <c r="AC15" s="13">
        <f>AA15+AB15</f>
        <v>0</v>
      </c>
      <c r="AE15" s="3" t="s">
        <v>12</v>
      </c>
      <c r="AF15" s="2" t="str">
        <f t="shared" ref="AF15:AR18" si="2">IFERROR(B15/Q15, "N.A.")</f>
        <v>N.A.</v>
      </c>
      <c r="AG15" s="2" t="str">
        <f t="shared" si="2"/>
        <v>N.A.</v>
      </c>
      <c r="AH15" s="2" t="str">
        <f t="shared" si="2"/>
        <v>N.A.</v>
      </c>
      <c r="AI15" s="2" t="str">
        <f t="shared" si="2"/>
        <v>N.A.</v>
      </c>
      <c r="AJ15" s="2" t="str">
        <f t="shared" si="2"/>
        <v>N.A.</v>
      </c>
      <c r="AK15" s="2" t="str">
        <f t="shared" si="2"/>
        <v>N.A.</v>
      </c>
      <c r="AL15" s="2" t="str">
        <f t="shared" si="2"/>
        <v>N.A.</v>
      </c>
      <c r="AM15" s="2" t="str">
        <f t="shared" si="2"/>
        <v>N.A.</v>
      </c>
      <c r="AN15" s="2" t="str">
        <f t="shared" si="2"/>
        <v>N.A.</v>
      </c>
      <c r="AO15" s="2" t="str">
        <f t="shared" si="2"/>
        <v>N.A.</v>
      </c>
      <c r="AP15" s="15" t="str">
        <f t="shared" si="2"/>
        <v>N.A.</v>
      </c>
      <c r="AQ15" s="16" t="str">
        <f t="shared" si="2"/>
        <v>N.A.</v>
      </c>
      <c r="AR15" s="13" t="str">
        <f t="shared" si="2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2">
        <f t="shared" si="0"/>
        <v>0</v>
      </c>
      <c r="N16" s="13">
        <f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si="1"/>
        <v>0</v>
      </c>
      <c r="AB16" s="12">
        <f t="shared" si="1"/>
        <v>0</v>
      </c>
      <c r="AC16" s="13">
        <f>AA16+AB16</f>
        <v>0</v>
      </c>
      <c r="AE16" s="3" t="s">
        <v>13</v>
      </c>
      <c r="AF16" s="2" t="str">
        <f t="shared" si="2"/>
        <v>N.A.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 t="str">
        <f t="shared" si="2"/>
        <v>N.A.</v>
      </c>
      <c r="AQ16" s="16" t="str">
        <f t="shared" si="2"/>
        <v>N.A.</v>
      </c>
      <c r="AR16" s="13" t="str">
        <f t="shared" si="2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0"/>
        <v>0</v>
      </c>
      <c r="M17" s="12">
        <f t="shared" si="0"/>
        <v>0</v>
      </c>
      <c r="N17" s="13">
        <f>L17+M17</f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1"/>
        <v>0</v>
      </c>
      <c r="AB17" s="12">
        <f t="shared" si="1"/>
        <v>0</v>
      </c>
      <c r="AC17" s="13">
        <f>AA17+AB17</f>
        <v>0</v>
      </c>
      <c r="AE17" s="3" t="s">
        <v>14</v>
      </c>
      <c r="AF17" s="2" t="str">
        <f t="shared" si="2"/>
        <v>N.A.</v>
      </c>
      <c r="AG17" s="2" t="str">
        <f t="shared" si="2"/>
        <v>N.A.</v>
      </c>
      <c r="AH17" s="2" t="str">
        <f t="shared" si="2"/>
        <v>N.A.</v>
      </c>
      <c r="AI17" s="2" t="str">
        <f t="shared" si="2"/>
        <v>N.A.</v>
      </c>
      <c r="AJ17" s="2" t="str">
        <f t="shared" si="2"/>
        <v>N.A.</v>
      </c>
      <c r="AK17" s="2" t="str">
        <f t="shared" si="2"/>
        <v>N.A.</v>
      </c>
      <c r="AL17" s="2" t="str">
        <f t="shared" si="2"/>
        <v>N.A.</v>
      </c>
      <c r="AM17" s="2" t="str">
        <f t="shared" si="2"/>
        <v>N.A.</v>
      </c>
      <c r="AN17" s="2" t="str">
        <f t="shared" si="2"/>
        <v>N.A.</v>
      </c>
      <c r="AO17" s="2" t="str">
        <f t="shared" si="2"/>
        <v>N.A.</v>
      </c>
      <c r="AP17" s="15" t="str">
        <f t="shared" si="2"/>
        <v>N.A.</v>
      </c>
      <c r="AQ17" s="16" t="str">
        <f t="shared" si="2"/>
        <v>N.A.</v>
      </c>
      <c r="AR17" s="13" t="str">
        <f t="shared" si="2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2">
        <f t="shared" si="0"/>
        <v>0</v>
      </c>
      <c r="N18" s="13">
        <f>L18+M18</f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1"/>
        <v>0</v>
      </c>
      <c r="AB18" s="12">
        <f t="shared" si="1"/>
        <v>0</v>
      </c>
      <c r="AC18" s="18">
        <f>AA18+AB18</f>
        <v>0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 t="str">
        <f t="shared" si="2"/>
        <v>N.A.</v>
      </c>
      <c r="AQ18" s="16" t="str">
        <f t="shared" si="2"/>
        <v>N.A.</v>
      </c>
      <c r="AR18" s="13" t="str">
        <f t="shared" si="2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3">B19+D19+F19+H19+J19</f>
        <v>0</v>
      </c>
      <c r="M19" s="12">
        <f t="shared" ref="M19" si="4">C19+E19+G19+I19+K19</f>
        <v>0</v>
      </c>
      <c r="N19" s="18">
        <f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5">Q19+S19+U19+W19+Y19</f>
        <v>0</v>
      </c>
      <c r="AB19" s="12">
        <f t="shared" ref="AB19" si="6">R19+T19+V19+X19+Z19</f>
        <v>0</v>
      </c>
      <c r="AC19" s="13">
        <f>AA19+AB19</f>
        <v>0</v>
      </c>
      <c r="AE19" s="4" t="s">
        <v>16</v>
      </c>
      <c r="AF19" s="2" t="str">
        <f t="shared" ref="AF19:AO19" si="7">IFERROR(B19/Q19, "N.A.")</f>
        <v>N.A.</v>
      </c>
      <c r="AG19" s="2" t="str">
        <f t="shared" si="7"/>
        <v>N.A.</v>
      </c>
      <c r="AH19" s="2" t="str">
        <f t="shared" si="7"/>
        <v>N.A.</v>
      </c>
      <c r="AI19" s="2" t="str">
        <f t="shared" si="7"/>
        <v>N.A.</v>
      </c>
      <c r="AJ19" s="2" t="str">
        <f t="shared" si="7"/>
        <v>N.A.</v>
      </c>
      <c r="AK19" s="2" t="str">
        <f t="shared" si="7"/>
        <v>N.A.</v>
      </c>
      <c r="AL19" s="2" t="str">
        <f t="shared" si="7"/>
        <v>N.A.</v>
      </c>
      <c r="AM19" s="2" t="str">
        <f t="shared" si="7"/>
        <v>N.A.</v>
      </c>
      <c r="AN19" s="2" t="str">
        <f t="shared" si="7"/>
        <v>N.A.</v>
      </c>
      <c r="AO19" s="2" t="str">
        <f t="shared" si="7"/>
        <v>N.A.</v>
      </c>
      <c r="AP19" s="15" t="str">
        <f t="shared" ref="AP19" si="8">IFERROR(L19/AA19, "N.A.")</f>
        <v>N.A.</v>
      </c>
      <c r="AQ19" s="16" t="str">
        <f t="shared" ref="AQ19" si="9">IFERROR(M19/AB19, "N.A.")</f>
        <v>N.A.</v>
      </c>
      <c r="AR19" s="13" t="str">
        <f t="shared" ref="AR19" si="10">IFERROR(N19/AC19, "N.A.")</f>
        <v>N.A.</v>
      </c>
    </row>
    <row r="20" spans="1:44" ht="15" customHeight="1" thickBot="1" x14ac:dyDescent="0.3">
      <c r="A20" s="5" t="s">
        <v>0</v>
      </c>
      <c r="B20" s="48">
        <f>B19+C19</f>
        <v>0</v>
      </c>
      <c r="C20" s="49"/>
      <c r="D20" s="48">
        <f>D19+E19</f>
        <v>0</v>
      </c>
      <c r="E20" s="49"/>
      <c r="F20" s="48">
        <f>F19+G19</f>
        <v>0</v>
      </c>
      <c r="G20" s="49"/>
      <c r="H20" s="48">
        <f>H19+I19</f>
        <v>0</v>
      </c>
      <c r="I20" s="49"/>
      <c r="J20" s="48">
        <f>J19+K19</f>
        <v>0</v>
      </c>
      <c r="K20" s="49"/>
      <c r="L20" s="48">
        <f>L19+M19</f>
        <v>0</v>
      </c>
      <c r="M20" s="50"/>
      <c r="N20" s="19">
        <f>B20+D20+F20+H20+J20</f>
        <v>0</v>
      </c>
      <c r="P20" s="5" t="s">
        <v>0</v>
      </c>
      <c r="Q20" s="48">
        <f>Q19+R19</f>
        <v>0</v>
      </c>
      <c r="R20" s="49"/>
      <c r="S20" s="48">
        <f>S19+T19</f>
        <v>0</v>
      </c>
      <c r="T20" s="49"/>
      <c r="U20" s="48">
        <f>U19+V19</f>
        <v>0</v>
      </c>
      <c r="V20" s="49"/>
      <c r="W20" s="48">
        <f>W19+X19</f>
        <v>0</v>
      </c>
      <c r="X20" s="49"/>
      <c r="Y20" s="48">
        <f>Y19+Z19</f>
        <v>0</v>
      </c>
      <c r="Z20" s="49"/>
      <c r="AA20" s="48">
        <f>AA19+AB19</f>
        <v>0</v>
      </c>
      <c r="AB20" s="49"/>
      <c r="AC20" s="20">
        <f>Q20+S20+U20+W20+Y20</f>
        <v>0</v>
      </c>
      <c r="AE20" s="5" t="s">
        <v>0</v>
      </c>
      <c r="AF20" s="28" t="str">
        <f>IFERROR(B20/Q20,"N.A.")</f>
        <v>N.A.</v>
      </c>
      <c r="AG20" s="29"/>
      <c r="AH20" s="28" t="str">
        <f>IFERROR(D20/S20,"N.A.")</f>
        <v>N.A.</v>
      </c>
      <c r="AI20" s="29"/>
      <c r="AJ20" s="28" t="str">
        <f>IFERROR(F20/U20,"N.A.")</f>
        <v>N.A.</v>
      </c>
      <c r="AK20" s="29"/>
      <c r="AL20" s="28" t="str">
        <f>IFERROR(H20/W20,"N.A.")</f>
        <v>N.A.</v>
      </c>
      <c r="AM20" s="29"/>
      <c r="AN20" s="28" t="str">
        <f>IFERROR(J20/Y20,"N.A.")</f>
        <v>N.A.</v>
      </c>
      <c r="AO20" s="29"/>
      <c r="AP20" s="28" t="str">
        <f>IFERROR(L20/AA20,"N.A.")</f>
        <v>N.A.</v>
      </c>
      <c r="AQ20" s="29"/>
      <c r="AR20" s="17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 t="shared" ref="L27:M30" si="11">B27+D27+F27+H27+J27</f>
        <v>0</v>
      </c>
      <c r="M27" s="12">
        <f t="shared" si="11"/>
        <v>0</v>
      </c>
      <c r="N27" s="13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 t="shared" ref="AA27:AB30" si="12">Q27+S27+U27+W27+Y27</f>
        <v>0</v>
      </c>
      <c r="AB27" s="12">
        <f t="shared" si="12"/>
        <v>0</v>
      </c>
      <c r="AC27" s="13">
        <f>AA27+AB27</f>
        <v>0</v>
      </c>
      <c r="AE27" s="3" t="s">
        <v>12</v>
      </c>
      <c r="AF27" s="2" t="str">
        <f t="shared" ref="AF27:AR30" si="13">IFERROR(B27/Q27, "N.A.")</f>
        <v>N.A.</v>
      </c>
      <c r="AG27" s="2" t="str">
        <f t="shared" si="13"/>
        <v>N.A.</v>
      </c>
      <c r="AH27" s="2" t="str">
        <f t="shared" si="13"/>
        <v>N.A.</v>
      </c>
      <c r="AI27" s="2" t="str">
        <f t="shared" si="13"/>
        <v>N.A.</v>
      </c>
      <c r="AJ27" s="2" t="str">
        <f t="shared" si="13"/>
        <v>N.A.</v>
      </c>
      <c r="AK27" s="2" t="str">
        <f t="shared" si="13"/>
        <v>N.A.</v>
      </c>
      <c r="AL27" s="2" t="str">
        <f t="shared" si="13"/>
        <v>N.A.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 t="str">
        <f t="shared" si="13"/>
        <v>N.A.</v>
      </c>
      <c r="AQ27" s="16" t="str">
        <f t="shared" si="13"/>
        <v>N.A.</v>
      </c>
      <c r="AR27" s="13" t="str">
        <f t="shared" si="13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2">
        <f t="shared" si="11"/>
        <v>0</v>
      </c>
      <c r="N28" s="13">
        <f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si="12"/>
        <v>0</v>
      </c>
      <c r="AB28" s="12">
        <f t="shared" si="12"/>
        <v>0</v>
      </c>
      <c r="AC28" s="13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3" t="str">
        <f t="shared" si="13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1"/>
        <v>0</v>
      </c>
      <c r="M29" s="12">
        <f t="shared" si="11"/>
        <v>0</v>
      </c>
      <c r="N29" s="13">
        <f>L29+M29</f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2"/>
        <v>0</v>
      </c>
      <c r="AB29" s="12">
        <f t="shared" si="12"/>
        <v>0</v>
      </c>
      <c r="AC29" s="13">
        <f>AA29+AB29</f>
        <v>0</v>
      </c>
      <c r="AE29" s="3" t="s">
        <v>14</v>
      </c>
      <c r="AF29" s="2" t="str">
        <f t="shared" si="13"/>
        <v>N.A.</v>
      </c>
      <c r="AG29" s="2" t="str">
        <f t="shared" si="13"/>
        <v>N.A.</v>
      </c>
      <c r="AH29" s="2" t="str">
        <f t="shared" si="13"/>
        <v>N.A.</v>
      </c>
      <c r="AI29" s="2" t="str">
        <f t="shared" si="13"/>
        <v>N.A.</v>
      </c>
      <c r="AJ29" s="2" t="str">
        <f t="shared" si="13"/>
        <v>N.A.</v>
      </c>
      <c r="AK29" s="2" t="str">
        <f t="shared" si="13"/>
        <v>N.A.</v>
      </c>
      <c r="AL29" s="2" t="str">
        <f t="shared" si="13"/>
        <v>N.A.</v>
      </c>
      <c r="AM29" s="2" t="str">
        <f t="shared" si="13"/>
        <v>N.A.</v>
      </c>
      <c r="AN29" s="2" t="str">
        <f t="shared" si="13"/>
        <v>N.A.</v>
      </c>
      <c r="AO29" s="2" t="str">
        <f t="shared" si="13"/>
        <v>N.A.</v>
      </c>
      <c r="AP29" s="15" t="str">
        <f t="shared" si="13"/>
        <v>N.A.</v>
      </c>
      <c r="AQ29" s="16" t="str">
        <f t="shared" si="13"/>
        <v>N.A.</v>
      </c>
      <c r="AR29" s="13" t="str">
        <f t="shared" si="13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1"/>
        <v>0</v>
      </c>
      <c r="M30" s="12">
        <f t="shared" si="11"/>
        <v>0</v>
      </c>
      <c r="N30" s="13">
        <f>L30+M30</f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2"/>
        <v>0</v>
      </c>
      <c r="AB30" s="12">
        <f t="shared" si="12"/>
        <v>0</v>
      </c>
      <c r="AC30" s="18">
        <f>AA30+AB30</f>
        <v>0</v>
      </c>
      <c r="AE30" s="3" t="s">
        <v>15</v>
      </c>
      <c r="AF30" s="2" t="str">
        <f t="shared" si="13"/>
        <v>N.A.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 t="str">
        <f t="shared" si="13"/>
        <v>N.A.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 t="str">
        <f t="shared" si="13"/>
        <v>N.A.</v>
      </c>
      <c r="AQ30" s="16" t="str">
        <f t="shared" si="13"/>
        <v>N.A.</v>
      </c>
      <c r="AR30" s="13" t="str">
        <f t="shared" si="13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14">B31+D31+F31+H31+J31</f>
        <v>0</v>
      </c>
      <c r="M31" s="12">
        <f t="shared" ref="M31" si="15">C31+E31+G31+I31+K31</f>
        <v>0</v>
      </c>
      <c r="N31" s="18">
        <f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16">Q31+S31+U31+W31+Y31</f>
        <v>0</v>
      </c>
      <c r="AB31" s="12">
        <f t="shared" ref="AB31" si="17">R31+T31+V31+X31+Z31</f>
        <v>0</v>
      </c>
      <c r="AC31" s="13">
        <f>AA31+AB31</f>
        <v>0</v>
      </c>
      <c r="AE31" s="4" t="s">
        <v>16</v>
      </c>
      <c r="AF31" s="2" t="str">
        <f t="shared" ref="AF31:AO31" si="18">IFERROR(B31/Q31, "N.A.")</f>
        <v>N.A.</v>
      </c>
      <c r="AG31" s="2" t="str">
        <f t="shared" si="18"/>
        <v>N.A.</v>
      </c>
      <c r="AH31" s="2" t="str">
        <f t="shared" si="18"/>
        <v>N.A.</v>
      </c>
      <c r="AI31" s="2" t="str">
        <f t="shared" si="18"/>
        <v>N.A.</v>
      </c>
      <c r="AJ31" s="2" t="str">
        <f t="shared" si="18"/>
        <v>N.A.</v>
      </c>
      <c r="AK31" s="2" t="str">
        <f t="shared" si="18"/>
        <v>N.A.</v>
      </c>
      <c r="AL31" s="2" t="str">
        <f t="shared" si="18"/>
        <v>N.A.</v>
      </c>
      <c r="AM31" s="2" t="str">
        <f t="shared" si="18"/>
        <v>N.A.</v>
      </c>
      <c r="AN31" s="2" t="str">
        <f t="shared" si="18"/>
        <v>N.A.</v>
      </c>
      <c r="AO31" s="2" t="str">
        <f t="shared" si="18"/>
        <v>N.A.</v>
      </c>
      <c r="AP31" s="15" t="str">
        <f t="shared" ref="AP31" si="19">IFERROR(L31/AA31, "N.A.")</f>
        <v>N.A.</v>
      </c>
      <c r="AQ31" s="16" t="str">
        <f t="shared" ref="AQ31" si="20">IFERROR(M31/AB31, "N.A.")</f>
        <v>N.A.</v>
      </c>
      <c r="AR31" s="13" t="str">
        <f t="shared" ref="AR31" si="21">IFERROR(N31/AC31, "N.A.")</f>
        <v>N.A.</v>
      </c>
    </row>
    <row r="32" spans="1:44" ht="15" customHeight="1" thickBot="1" x14ac:dyDescent="0.3">
      <c r="A32" s="5" t="s">
        <v>0</v>
      </c>
      <c r="B32" s="48">
        <f>B31+C31</f>
        <v>0</v>
      </c>
      <c r="C32" s="49"/>
      <c r="D32" s="48">
        <f>D31+E31</f>
        <v>0</v>
      </c>
      <c r="E32" s="49"/>
      <c r="F32" s="48">
        <f>F31+G31</f>
        <v>0</v>
      </c>
      <c r="G32" s="49"/>
      <c r="H32" s="48">
        <f>H31+I31</f>
        <v>0</v>
      </c>
      <c r="I32" s="49"/>
      <c r="J32" s="48">
        <f>J31+K31</f>
        <v>0</v>
      </c>
      <c r="K32" s="49"/>
      <c r="L32" s="48">
        <f>L31+M31</f>
        <v>0</v>
      </c>
      <c r="M32" s="50"/>
      <c r="N32" s="19">
        <f>B32+D32+F32+H32+J32</f>
        <v>0</v>
      </c>
      <c r="P32" s="5" t="s">
        <v>0</v>
      </c>
      <c r="Q32" s="48">
        <f>Q31+R31</f>
        <v>0</v>
      </c>
      <c r="R32" s="49"/>
      <c r="S32" s="48">
        <f>S31+T31</f>
        <v>0</v>
      </c>
      <c r="T32" s="49"/>
      <c r="U32" s="48">
        <f>U31+V31</f>
        <v>0</v>
      </c>
      <c r="V32" s="49"/>
      <c r="W32" s="48">
        <f>W31+X31</f>
        <v>0</v>
      </c>
      <c r="X32" s="49"/>
      <c r="Y32" s="48">
        <f>Y31+Z31</f>
        <v>0</v>
      </c>
      <c r="Z32" s="49"/>
      <c r="AA32" s="48">
        <f>AA31+AB31</f>
        <v>0</v>
      </c>
      <c r="AB32" s="49"/>
      <c r="AC32" s="20">
        <f>Q32+S32+U32+W32+Y32</f>
        <v>0</v>
      </c>
      <c r="AE32" s="5" t="s">
        <v>0</v>
      </c>
      <c r="AF32" s="28" t="str">
        <f>IFERROR(B32/Q32,"N.A.")</f>
        <v>N.A.</v>
      </c>
      <c r="AG32" s="29"/>
      <c r="AH32" s="28" t="str">
        <f>IFERROR(D32/S32,"N.A.")</f>
        <v>N.A.</v>
      </c>
      <c r="AI32" s="29"/>
      <c r="AJ32" s="28" t="str">
        <f>IFERROR(F32/U32,"N.A.")</f>
        <v>N.A.</v>
      </c>
      <c r="AK32" s="29"/>
      <c r="AL32" s="28" t="str">
        <f>IFERROR(H32/W32,"N.A.")</f>
        <v>N.A.</v>
      </c>
      <c r="AM32" s="29"/>
      <c r="AN32" s="28" t="str">
        <f>IFERROR(J32/Y32,"N.A.")</f>
        <v>N.A.</v>
      </c>
      <c r="AO32" s="29"/>
      <c r="AP32" s="28" t="str">
        <f>IFERROR(L32/AA32,"N.A.")</f>
        <v>N.A.</v>
      </c>
      <c r="AQ32" s="29"/>
      <c r="AR32" s="17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 t="shared" ref="L39:M42" si="22">B39+D39+F39+H39+J39</f>
        <v>0</v>
      </c>
      <c r="M39" s="12">
        <f t="shared" si="22"/>
        <v>0</v>
      </c>
      <c r="N39" s="13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 t="shared" ref="AA39:AB42" si="23">Q39+S39+U39+W39+Y39</f>
        <v>0</v>
      </c>
      <c r="AB39" s="12">
        <f t="shared" si="23"/>
        <v>0</v>
      </c>
      <c r="AC39" s="13">
        <f>AA39+AB39</f>
        <v>0</v>
      </c>
      <c r="AE39" s="3" t="s">
        <v>12</v>
      </c>
      <c r="AF39" s="2" t="str">
        <f t="shared" ref="AF39:AR42" si="24">IFERROR(B39/Q39, "N.A.")</f>
        <v>N.A.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 t="str">
        <f t="shared" si="24"/>
        <v>N.A.</v>
      </c>
      <c r="AM39" s="2" t="str">
        <f t="shared" si="24"/>
        <v>N.A.</v>
      </c>
      <c r="AN39" s="2" t="str">
        <f t="shared" si="24"/>
        <v>N.A.</v>
      </c>
      <c r="AO39" s="2" t="str">
        <f t="shared" si="24"/>
        <v>N.A.</v>
      </c>
      <c r="AP39" s="15" t="str">
        <f t="shared" si="24"/>
        <v>N.A.</v>
      </c>
      <c r="AQ39" s="16" t="str">
        <f t="shared" si="24"/>
        <v>N.A.</v>
      </c>
      <c r="AR39" s="13" t="str">
        <f t="shared" si="24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0</v>
      </c>
      <c r="M40" s="12">
        <f t="shared" si="22"/>
        <v>0</v>
      </c>
      <c r="N40" s="13">
        <f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si="23"/>
        <v>0</v>
      </c>
      <c r="AB40" s="12">
        <f t="shared" si="23"/>
        <v>0</v>
      </c>
      <c r="AC40" s="13">
        <f>AA40+AB40</f>
        <v>0</v>
      </c>
      <c r="AE40" s="3" t="s">
        <v>13</v>
      </c>
      <c r="AF40" s="2" t="str">
        <f t="shared" si="24"/>
        <v>N.A.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 t="str">
        <f t="shared" si="24"/>
        <v>N.A.</v>
      </c>
      <c r="AQ40" s="16" t="str">
        <f t="shared" si="24"/>
        <v>N.A.</v>
      </c>
      <c r="AR40" s="13" t="str">
        <f t="shared" si="24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22"/>
        <v>0</v>
      </c>
      <c r="M41" s="12">
        <f t="shared" si="22"/>
        <v>0</v>
      </c>
      <c r="N41" s="13">
        <f>L41+M41</f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23"/>
        <v>0</v>
      </c>
      <c r="AB41" s="12">
        <f t="shared" si="23"/>
        <v>0</v>
      </c>
      <c r="AC41" s="13">
        <f>AA41+AB41</f>
        <v>0</v>
      </c>
      <c r="AE41" s="3" t="s">
        <v>14</v>
      </c>
      <c r="AF41" s="2" t="str">
        <f t="shared" si="24"/>
        <v>N.A.</v>
      </c>
      <c r="AG41" s="2" t="str">
        <f t="shared" si="24"/>
        <v>N.A.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 t="str">
        <f t="shared" si="24"/>
        <v>N.A.</v>
      </c>
      <c r="AN41" s="2" t="str">
        <f t="shared" si="24"/>
        <v>N.A.</v>
      </c>
      <c r="AO41" s="2" t="str">
        <f t="shared" si="24"/>
        <v>N.A.</v>
      </c>
      <c r="AP41" s="15" t="str">
        <f t="shared" si="24"/>
        <v>N.A.</v>
      </c>
      <c r="AQ41" s="16" t="str">
        <f t="shared" si="24"/>
        <v>N.A.</v>
      </c>
      <c r="AR41" s="13" t="str">
        <f t="shared" si="24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2">
        <f t="shared" si="22"/>
        <v>0</v>
      </c>
      <c r="N42" s="13">
        <f>L42+M42</f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23"/>
        <v>0</v>
      </c>
      <c r="AB42" s="12">
        <f t="shared" si="23"/>
        <v>0</v>
      </c>
      <c r="AC42" s="13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3" t="str">
        <f t="shared" si="24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25">B43+D43+F43+H43+J43</f>
        <v>0</v>
      </c>
      <c r="M43" s="12">
        <f t="shared" ref="M43" si="26">C43+E43+G43+I43+K43</f>
        <v>0</v>
      </c>
      <c r="N43" s="18">
        <f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27">Q43+S43+U43+W43+Y43</f>
        <v>0</v>
      </c>
      <c r="AB43" s="12">
        <f t="shared" ref="AB43" si="28">R43+T43+V43+X43+Z43</f>
        <v>0</v>
      </c>
      <c r="AC43" s="18">
        <f>AA43+AB43</f>
        <v>0</v>
      </c>
      <c r="AE43" s="4" t="s">
        <v>16</v>
      </c>
      <c r="AF43" s="2" t="str">
        <f t="shared" ref="AF43:AO43" si="29">IFERROR(B43/Q43, "N.A.")</f>
        <v>N.A.</v>
      </c>
      <c r="AG43" s="2" t="str">
        <f t="shared" si="29"/>
        <v>N.A.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 t="str">
        <f t="shared" si="29"/>
        <v>N.A.</v>
      </c>
      <c r="AL43" s="2" t="str">
        <f t="shared" si="29"/>
        <v>N.A.</v>
      </c>
      <c r="AM43" s="2" t="str">
        <f t="shared" si="29"/>
        <v>N.A.</v>
      </c>
      <c r="AN43" s="2" t="str">
        <f t="shared" si="29"/>
        <v>N.A.</v>
      </c>
      <c r="AO43" s="2" t="str">
        <f t="shared" si="29"/>
        <v>N.A.</v>
      </c>
      <c r="AP43" s="15" t="str">
        <f t="shared" ref="AP43" si="30">IFERROR(L43/AA43, "N.A.")</f>
        <v>N.A.</v>
      </c>
      <c r="AQ43" s="16" t="str">
        <f t="shared" ref="AQ43" si="31">IFERROR(M43/AB43, "N.A.")</f>
        <v>N.A.</v>
      </c>
      <c r="AR43" s="13" t="str">
        <f t="shared" ref="AR43" si="32">IFERROR(N43/AC43, "N.A.")</f>
        <v>N.A.</v>
      </c>
    </row>
    <row r="44" spans="1:44" ht="15" customHeight="1" thickBot="1" x14ac:dyDescent="0.3">
      <c r="A44" s="5" t="s">
        <v>0</v>
      </c>
      <c r="B44" s="48">
        <f>B43+C43</f>
        <v>0</v>
      </c>
      <c r="C44" s="49"/>
      <c r="D44" s="48">
        <f>D43+E43</f>
        <v>0</v>
      </c>
      <c r="E44" s="49"/>
      <c r="F44" s="48">
        <f>F43+G43</f>
        <v>0</v>
      </c>
      <c r="G44" s="49"/>
      <c r="H44" s="48">
        <f>H43+I43</f>
        <v>0</v>
      </c>
      <c r="I44" s="49"/>
      <c r="J44" s="48">
        <f>J43+K43</f>
        <v>0</v>
      </c>
      <c r="K44" s="49"/>
      <c r="L44" s="48">
        <f>L43+M43</f>
        <v>0</v>
      </c>
      <c r="M44" s="50"/>
      <c r="N44" s="19">
        <f>B44+D44+F44+H44+J44</f>
        <v>0</v>
      </c>
      <c r="P44" s="5" t="s">
        <v>0</v>
      </c>
      <c r="Q44" s="48">
        <f>Q43+R43</f>
        <v>0</v>
      </c>
      <c r="R44" s="49"/>
      <c r="S44" s="48">
        <f>S43+T43</f>
        <v>0</v>
      </c>
      <c r="T44" s="49"/>
      <c r="U44" s="48">
        <f>U43+V43</f>
        <v>0</v>
      </c>
      <c r="V44" s="49"/>
      <c r="W44" s="48">
        <f>W43+X43</f>
        <v>0</v>
      </c>
      <c r="X44" s="49"/>
      <c r="Y44" s="48">
        <f>Y43+Z43</f>
        <v>0</v>
      </c>
      <c r="Z44" s="49"/>
      <c r="AA44" s="48">
        <f>AA43+AB43</f>
        <v>0</v>
      </c>
      <c r="AB44" s="50"/>
      <c r="AC44" s="19">
        <f>Q44+S44+U44+W44+Y44</f>
        <v>0</v>
      </c>
      <c r="AE44" s="5" t="s">
        <v>0</v>
      </c>
      <c r="AF44" s="28" t="str">
        <f>IFERROR(B44/Q44,"N.A.")</f>
        <v>N.A.</v>
      </c>
      <c r="AG44" s="29"/>
      <c r="AH44" s="28" t="str">
        <f>IFERROR(D44/S44,"N.A.")</f>
        <v>N.A.</v>
      </c>
      <c r="AI44" s="29"/>
      <c r="AJ44" s="28" t="str">
        <f>IFERROR(F44/U44,"N.A.")</f>
        <v>N.A.</v>
      </c>
      <c r="AK44" s="29"/>
      <c r="AL44" s="28" t="str">
        <f>IFERROR(H44/W44,"N.A.")</f>
        <v>N.A.</v>
      </c>
      <c r="AM44" s="29"/>
      <c r="AN44" s="28" t="str">
        <f>IFERROR(J44/Y44,"N.A.")</f>
        <v>N.A.</v>
      </c>
      <c r="AO44" s="29"/>
      <c r="AP44" s="28" t="str">
        <f>IFERROR(L44/AA44,"N.A.")</f>
        <v>N.A.</v>
      </c>
      <c r="AQ44" s="29"/>
      <c r="AR44" s="17" t="str">
        <f>IFERROR(N44/AC44, "N.A.")</f>
        <v>N.A.</v>
      </c>
    </row>
  </sheetData>
  <mergeCells count="144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2006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 t="shared" ref="L15:M18" si="0">B15+D15+F15+H15+J15</f>
        <v>0</v>
      </c>
      <c r="M15" s="12">
        <f t="shared" si="0"/>
        <v>0</v>
      </c>
      <c r="N15" s="13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 t="shared" ref="AA15:AA18" si="1">Q15+S15+U15+W15+Y15</f>
        <v>0</v>
      </c>
      <c r="AB15" s="12">
        <f t="shared" ref="AB15:AB18" si="2">R15+T15+V15+X15+Z15</f>
        <v>0</v>
      </c>
      <c r="AC15" s="13">
        <f>AA15+AB15</f>
        <v>0</v>
      </c>
      <c r="AE15" s="3" t="s">
        <v>12</v>
      </c>
      <c r="AF15" s="2" t="str">
        <f t="shared" ref="AF15:AR18" si="3">IFERROR(B15/Q15, "N.A.")</f>
        <v>N.A.</v>
      </c>
      <c r="AG15" s="2" t="str">
        <f t="shared" si="3"/>
        <v>N.A.</v>
      </c>
      <c r="AH15" s="2" t="str">
        <f t="shared" si="3"/>
        <v>N.A.</v>
      </c>
      <c r="AI15" s="2" t="str">
        <f t="shared" si="3"/>
        <v>N.A.</v>
      </c>
      <c r="AJ15" s="2" t="str">
        <f t="shared" si="3"/>
        <v>N.A.</v>
      </c>
      <c r="AK15" s="2" t="str">
        <f t="shared" si="3"/>
        <v>N.A.</v>
      </c>
      <c r="AL15" s="2" t="str">
        <f t="shared" si="3"/>
        <v>N.A.</v>
      </c>
      <c r="AM15" s="2" t="str">
        <f t="shared" si="3"/>
        <v>N.A.</v>
      </c>
      <c r="AN15" s="2" t="str">
        <f t="shared" si="3"/>
        <v>N.A.</v>
      </c>
      <c r="AO15" s="2" t="str">
        <f t="shared" si="3"/>
        <v>N.A.</v>
      </c>
      <c r="AP15" s="15" t="str">
        <f t="shared" si="3"/>
        <v>N.A.</v>
      </c>
      <c r="AQ15" s="16" t="str">
        <f t="shared" si="3"/>
        <v>N.A.</v>
      </c>
      <c r="AR15" s="13" t="str">
        <f t="shared" si="3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2">
        <f t="shared" si="0"/>
        <v>0</v>
      </c>
      <c r="N16" s="13">
        <f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si="1"/>
        <v>0</v>
      </c>
      <c r="AB16" s="12">
        <f t="shared" si="2"/>
        <v>0</v>
      </c>
      <c r="AC16" s="13">
        <f>AA16+AB16</f>
        <v>0</v>
      </c>
      <c r="AE16" s="3" t="s">
        <v>13</v>
      </c>
      <c r="AF16" s="2" t="str">
        <f t="shared" si="3"/>
        <v>N.A.</v>
      </c>
      <c r="AG16" s="2" t="str">
        <f t="shared" si="3"/>
        <v>N.A.</v>
      </c>
      <c r="AH16" s="2" t="str">
        <f t="shared" si="3"/>
        <v>N.A.</v>
      </c>
      <c r="AI16" s="2" t="str">
        <f t="shared" si="3"/>
        <v>N.A.</v>
      </c>
      <c r="AJ16" s="2" t="str">
        <f t="shared" si="3"/>
        <v>N.A.</v>
      </c>
      <c r="AK16" s="2" t="str">
        <f t="shared" si="3"/>
        <v>N.A.</v>
      </c>
      <c r="AL16" s="2" t="str">
        <f t="shared" si="3"/>
        <v>N.A.</v>
      </c>
      <c r="AM16" s="2" t="str">
        <f t="shared" si="3"/>
        <v>N.A.</v>
      </c>
      <c r="AN16" s="2" t="str">
        <f t="shared" si="3"/>
        <v>N.A.</v>
      </c>
      <c r="AO16" s="2" t="str">
        <f t="shared" si="3"/>
        <v>N.A.</v>
      </c>
      <c r="AP16" s="15" t="str">
        <f t="shared" si="3"/>
        <v>N.A.</v>
      </c>
      <c r="AQ16" s="16" t="str">
        <f t="shared" si="3"/>
        <v>N.A.</v>
      </c>
      <c r="AR16" s="13" t="str">
        <f t="shared" si="3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0"/>
        <v>0</v>
      </c>
      <c r="M17" s="12">
        <f t="shared" si="0"/>
        <v>0</v>
      </c>
      <c r="N17" s="13">
        <f>L17+M17</f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1"/>
        <v>0</v>
      </c>
      <c r="AB17" s="12">
        <f t="shared" si="2"/>
        <v>0</v>
      </c>
      <c r="AC17" s="13">
        <f>AA17+AB17</f>
        <v>0</v>
      </c>
      <c r="AE17" s="3" t="s">
        <v>14</v>
      </c>
      <c r="AF17" s="2" t="str">
        <f t="shared" si="3"/>
        <v>N.A.</v>
      </c>
      <c r="AG17" s="2" t="str">
        <f t="shared" si="3"/>
        <v>N.A.</v>
      </c>
      <c r="AH17" s="2" t="str">
        <f t="shared" si="3"/>
        <v>N.A.</v>
      </c>
      <c r="AI17" s="2" t="str">
        <f t="shared" si="3"/>
        <v>N.A.</v>
      </c>
      <c r="AJ17" s="2" t="str">
        <f t="shared" si="3"/>
        <v>N.A.</v>
      </c>
      <c r="AK17" s="2" t="str">
        <f t="shared" si="3"/>
        <v>N.A.</v>
      </c>
      <c r="AL17" s="2" t="str">
        <f t="shared" si="3"/>
        <v>N.A.</v>
      </c>
      <c r="AM17" s="2" t="str">
        <f t="shared" si="3"/>
        <v>N.A.</v>
      </c>
      <c r="AN17" s="2" t="str">
        <f t="shared" si="3"/>
        <v>N.A.</v>
      </c>
      <c r="AO17" s="2" t="str">
        <f t="shared" si="3"/>
        <v>N.A.</v>
      </c>
      <c r="AP17" s="15" t="str">
        <f t="shared" si="3"/>
        <v>N.A.</v>
      </c>
      <c r="AQ17" s="16" t="str">
        <f t="shared" si="3"/>
        <v>N.A.</v>
      </c>
      <c r="AR17" s="13" t="str">
        <f t="shared" si="3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2">
        <f t="shared" si="0"/>
        <v>0</v>
      </c>
      <c r="N18" s="13">
        <f>L18+M18</f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1"/>
        <v>0</v>
      </c>
      <c r="AB18" s="12">
        <f t="shared" si="2"/>
        <v>0</v>
      </c>
      <c r="AC18" s="18">
        <f>AA18+AB18</f>
        <v>0</v>
      </c>
      <c r="AE18" s="3" t="s">
        <v>15</v>
      </c>
      <c r="AF18" s="2" t="str">
        <f t="shared" si="3"/>
        <v>N.A.</v>
      </c>
      <c r="AG18" s="2" t="str">
        <f t="shared" si="3"/>
        <v>N.A.</v>
      </c>
      <c r="AH18" s="2" t="str">
        <f t="shared" si="3"/>
        <v>N.A.</v>
      </c>
      <c r="AI18" s="2" t="str">
        <f t="shared" si="3"/>
        <v>N.A.</v>
      </c>
      <c r="AJ18" s="2" t="str">
        <f t="shared" si="3"/>
        <v>N.A.</v>
      </c>
      <c r="AK18" s="2" t="str">
        <f t="shared" si="3"/>
        <v>N.A.</v>
      </c>
      <c r="AL18" s="2" t="str">
        <f t="shared" si="3"/>
        <v>N.A.</v>
      </c>
      <c r="AM18" s="2" t="str">
        <f t="shared" si="3"/>
        <v>N.A.</v>
      </c>
      <c r="AN18" s="2" t="str">
        <f t="shared" si="3"/>
        <v>N.A.</v>
      </c>
      <c r="AO18" s="2" t="str">
        <f t="shared" si="3"/>
        <v>N.A.</v>
      </c>
      <c r="AP18" s="15" t="str">
        <f t="shared" si="3"/>
        <v>N.A.</v>
      </c>
      <c r="AQ18" s="16" t="str">
        <f t="shared" si="3"/>
        <v>N.A.</v>
      </c>
      <c r="AR18" s="13" t="str">
        <f t="shared" si="3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4">B19+D19+F19+H19+J19</f>
        <v>0</v>
      </c>
      <c r="M19" s="12">
        <f t="shared" ref="M19" si="5">C19+E19+G19+I19+K19</f>
        <v>0</v>
      </c>
      <c r="N19" s="18">
        <f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6">Q19+S19+U19+W19+Y19</f>
        <v>0</v>
      </c>
      <c r="AB19" s="12">
        <f t="shared" ref="AB19" si="7">R19+T19+V19+X19+Z19</f>
        <v>0</v>
      </c>
      <c r="AC19" s="13">
        <f>AA19+AB19</f>
        <v>0</v>
      </c>
      <c r="AE19" s="4" t="s">
        <v>16</v>
      </c>
      <c r="AF19" s="2" t="str">
        <f t="shared" ref="AF19:AO19" si="8">IFERROR(B19/Q19, "N.A.")</f>
        <v>N.A.</v>
      </c>
      <c r="AG19" s="2" t="str">
        <f t="shared" si="8"/>
        <v>N.A.</v>
      </c>
      <c r="AH19" s="2" t="str">
        <f t="shared" si="8"/>
        <v>N.A.</v>
      </c>
      <c r="AI19" s="2" t="str">
        <f t="shared" si="8"/>
        <v>N.A.</v>
      </c>
      <c r="AJ19" s="2" t="str">
        <f t="shared" si="8"/>
        <v>N.A.</v>
      </c>
      <c r="AK19" s="2" t="str">
        <f t="shared" si="8"/>
        <v>N.A.</v>
      </c>
      <c r="AL19" s="2" t="str">
        <f t="shared" si="8"/>
        <v>N.A.</v>
      </c>
      <c r="AM19" s="2" t="str">
        <f t="shared" si="8"/>
        <v>N.A.</v>
      </c>
      <c r="AN19" s="2" t="str">
        <f t="shared" si="8"/>
        <v>N.A.</v>
      </c>
      <c r="AO19" s="2" t="str">
        <f t="shared" si="8"/>
        <v>N.A.</v>
      </c>
      <c r="AP19" s="15" t="str">
        <f t="shared" ref="AP19" si="9">IFERROR(L19/AA19, "N.A.")</f>
        <v>N.A.</v>
      </c>
      <c r="AQ19" s="16" t="str">
        <f t="shared" ref="AQ19" si="10">IFERROR(M19/AB19, "N.A.")</f>
        <v>N.A.</v>
      </c>
      <c r="AR19" s="13" t="str">
        <f t="shared" ref="AR19" si="11">IFERROR(N19/AC19, "N.A.")</f>
        <v>N.A.</v>
      </c>
    </row>
    <row r="20" spans="1:44" ht="15" customHeight="1" thickBot="1" x14ac:dyDescent="0.3">
      <c r="A20" s="5" t="s">
        <v>0</v>
      </c>
      <c r="B20" s="48">
        <f>B19+C19</f>
        <v>0</v>
      </c>
      <c r="C20" s="49"/>
      <c r="D20" s="48">
        <f>D19+E19</f>
        <v>0</v>
      </c>
      <c r="E20" s="49"/>
      <c r="F20" s="48">
        <f>F19+G19</f>
        <v>0</v>
      </c>
      <c r="G20" s="49"/>
      <c r="H20" s="48">
        <f>H19+I19</f>
        <v>0</v>
      </c>
      <c r="I20" s="49"/>
      <c r="J20" s="48">
        <f>J19+K19</f>
        <v>0</v>
      </c>
      <c r="K20" s="49"/>
      <c r="L20" s="48">
        <f>L19+M19</f>
        <v>0</v>
      </c>
      <c r="M20" s="50"/>
      <c r="N20" s="19">
        <f>B20+D20+F20+H20+J20</f>
        <v>0</v>
      </c>
      <c r="P20" s="5" t="s">
        <v>0</v>
      </c>
      <c r="Q20" s="48">
        <f>Q19+R19</f>
        <v>0</v>
      </c>
      <c r="R20" s="49"/>
      <c r="S20" s="48">
        <f>S19+T19</f>
        <v>0</v>
      </c>
      <c r="T20" s="49"/>
      <c r="U20" s="48">
        <f>U19+V19</f>
        <v>0</v>
      </c>
      <c r="V20" s="49"/>
      <c r="W20" s="48">
        <f>W19+X19</f>
        <v>0</v>
      </c>
      <c r="X20" s="49"/>
      <c r="Y20" s="48">
        <f>Y19+Z19</f>
        <v>0</v>
      </c>
      <c r="Z20" s="49"/>
      <c r="AA20" s="48">
        <f>AA19+AB19</f>
        <v>0</v>
      </c>
      <c r="AB20" s="49"/>
      <c r="AC20" s="20">
        <f>Q20+S20+U20+W20+Y20</f>
        <v>0</v>
      </c>
      <c r="AE20" s="5" t="s">
        <v>0</v>
      </c>
      <c r="AF20" s="28" t="str">
        <f>IFERROR(B20/Q20,"N.A.")</f>
        <v>N.A.</v>
      </c>
      <c r="AG20" s="29"/>
      <c r="AH20" s="28" t="str">
        <f>IFERROR(D20/S20,"N.A.")</f>
        <v>N.A.</v>
      </c>
      <c r="AI20" s="29"/>
      <c r="AJ20" s="28" t="str">
        <f>IFERROR(F20/U20,"N.A.")</f>
        <v>N.A.</v>
      </c>
      <c r="AK20" s="29"/>
      <c r="AL20" s="28" t="str">
        <f>IFERROR(H20/W20,"N.A.")</f>
        <v>N.A.</v>
      </c>
      <c r="AM20" s="29"/>
      <c r="AN20" s="28" t="str">
        <f>IFERROR(J20/Y20,"N.A.")</f>
        <v>N.A.</v>
      </c>
      <c r="AO20" s="29"/>
      <c r="AP20" s="28" t="str">
        <f>IFERROR(L20/AA20,"N.A.")</f>
        <v>N.A.</v>
      </c>
      <c r="AQ20" s="29"/>
      <c r="AR20" s="17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 t="shared" ref="L27:M30" si="12">B27+D27+F27+H27+J27</f>
        <v>0</v>
      </c>
      <c r="M27" s="12">
        <f t="shared" si="12"/>
        <v>0</v>
      </c>
      <c r="N27" s="13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 t="shared" ref="AA27:AB30" si="13">Q27+S27+U27+W27+Y27</f>
        <v>0</v>
      </c>
      <c r="AB27" s="12">
        <f t="shared" si="13"/>
        <v>0</v>
      </c>
      <c r="AC27" s="13">
        <f>AA27+AB27</f>
        <v>0</v>
      </c>
      <c r="AE27" s="3" t="s">
        <v>12</v>
      </c>
      <c r="AF27" s="2" t="str">
        <f t="shared" ref="AF27:AR30" si="14">IFERROR(B27/Q27, "N.A.")</f>
        <v>N.A.</v>
      </c>
      <c r="AG27" s="2" t="str">
        <f t="shared" si="14"/>
        <v>N.A.</v>
      </c>
      <c r="AH27" s="2" t="str">
        <f t="shared" si="14"/>
        <v>N.A.</v>
      </c>
      <c r="AI27" s="2" t="str">
        <f t="shared" si="14"/>
        <v>N.A.</v>
      </c>
      <c r="AJ27" s="2" t="str">
        <f t="shared" si="14"/>
        <v>N.A.</v>
      </c>
      <c r="AK27" s="2" t="str">
        <f t="shared" si="14"/>
        <v>N.A.</v>
      </c>
      <c r="AL27" s="2" t="str">
        <f t="shared" si="14"/>
        <v>N.A.</v>
      </c>
      <c r="AM27" s="2" t="str">
        <f t="shared" si="14"/>
        <v>N.A.</v>
      </c>
      <c r="AN27" s="2" t="str">
        <f t="shared" si="14"/>
        <v>N.A.</v>
      </c>
      <c r="AO27" s="2" t="str">
        <f t="shared" si="14"/>
        <v>N.A.</v>
      </c>
      <c r="AP27" s="15" t="str">
        <f t="shared" si="14"/>
        <v>N.A.</v>
      </c>
      <c r="AQ27" s="16" t="str">
        <f t="shared" si="14"/>
        <v>N.A.</v>
      </c>
      <c r="AR27" s="13" t="str">
        <f t="shared" si="14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2"/>
        <v>0</v>
      </c>
      <c r="M28" s="12">
        <f t="shared" si="12"/>
        <v>0</v>
      </c>
      <c r="N28" s="13">
        <f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si="13"/>
        <v>0</v>
      </c>
      <c r="AB28" s="12">
        <f t="shared" si="13"/>
        <v>0</v>
      </c>
      <c r="AC28" s="13">
        <f>AA28+AB28</f>
        <v>0</v>
      </c>
      <c r="AE28" s="3" t="s">
        <v>13</v>
      </c>
      <c r="AF28" s="2" t="str">
        <f t="shared" si="14"/>
        <v>N.A.</v>
      </c>
      <c r="AG28" s="2" t="str">
        <f t="shared" si="14"/>
        <v>N.A.</v>
      </c>
      <c r="AH28" s="2" t="str">
        <f t="shared" si="14"/>
        <v>N.A.</v>
      </c>
      <c r="AI28" s="2" t="str">
        <f t="shared" si="14"/>
        <v>N.A.</v>
      </c>
      <c r="AJ28" s="2" t="str">
        <f t="shared" si="14"/>
        <v>N.A.</v>
      </c>
      <c r="AK28" s="2" t="str">
        <f t="shared" si="14"/>
        <v>N.A.</v>
      </c>
      <c r="AL28" s="2" t="str">
        <f t="shared" si="14"/>
        <v>N.A.</v>
      </c>
      <c r="AM28" s="2" t="str">
        <f t="shared" si="14"/>
        <v>N.A.</v>
      </c>
      <c r="AN28" s="2" t="str">
        <f t="shared" si="14"/>
        <v>N.A.</v>
      </c>
      <c r="AO28" s="2" t="str">
        <f t="shared" si="14"/>
        <v>N.A.</v>
      </c>
      <c r="AP28" s="15" t="str">
        <f t="shared" si="14"/>
        <v>N.A.</v>
      </c>
      <c r="AQ28" s="16" t="str">
        <f t="shared" si="14"/>
        <v>N.A.</v>
      </c>
      <c r="AR28" s="13" t="str">
        <f t="shared" si="14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2"/>
        <v>0</v>
      </c>
      <c r="M29" s="12">
        <f t="shared" si="12"/>
        <v>0</v>
      </c>
      <c r="N29" s="13">
        <f>L29+M29</f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3"/>
        <v>0</v>
      </c>
      <c r="AB29" s="12">
        <f t="shared" si="13"/>
        <v>0</v>
      </c>
      <c r="AC29" s="13">
        <f>AA29+AB29</f>
        <v>0</v>
      </c>
      <c r="AE29" s="3" t="s">
        <v>14</v>
      </c>
      <c r="AF29" s="2" t="str">
        <f t="shared" si="14"/>
        <v>N.A.</v>
      </c>
      <c r="AG29" s="2" t="str">
        <f t="shared" si="14"/>
        <v>N.A.</v>
      </c>
      <c r="AH29" s="2" t="str">
        <f t="shared" si="14"/>
        <v>N.A.</v>
      </c>
      <c r="AI29" s="2" t="str">
        <f t="shared" si="14"/>
        <v>N.A.</v>
      </c>
      <c r="AJ29" s="2" t="str">
        <f t="shared" si="14"/>
        <v>N.A.</v>
      </c>
      <c r="AK29" s="2" t="str">
        <f t="shared" si="14"/>
        <v>N.A.</v>
      </c>
      <c r="AL29" s="2" t="str">
        <f t="shared" si="14"/>
        <v>N.A.</v>
      </c>
      <c r="AM29" s="2" t="str">
        <f t="shared" si="14"/>
        <v>N.A.</v>
      </c>
      <c r="AN29" s="2" t="str">
        <f t="shared" si="14"/>
        <v>N.A.</v>
      </c>
      <c r="AO29" s="2" t="str">
        <f t="shared" si="14"/>
        <v>N.A.</v>
      </c>
      <c r="AP29" s="15" t="str">
        <f t="shared" si="14"/>
        <v>N.A.</v>
      </c>
      <c r="AQ29" s="16" t="str">
        <f t="shared" si="14"/>
        <v>N.A.</v>
      </c>
      <c r="AR29" s="13" t="str">
        <f t="shared" si="14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2"/>
        <v>0</v>
      </c>
      <c r="M30" s="12">
        <f t="shared" si="12"/>
        <v>0</v>
      </c>
      <c r="N30" s="13">
        <f>L30+M30</f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3"/>
        <v>0</v>
      </c>
      <c r="AB30" s="12">
        <f t="shared" si="13"/>
        <v>0</v>
      </c>
      <c r="AC30" s="18">
        <f>AA30+AB30</f>
        <v>0</v>
      </c>
      <c r="AE30" s="3" t="s">
        <v>15</v>
      </c>
      <c r="AF30" s="2" t="str">
        <f t="shared" si="14"/>
        <v>N.A.</v>
      </c>
      <c r="AG30" s="2" t="str">
        <f t="shared" si="14"/>
        <v>N.A.</v>
      </c>
      <c r="AH30" s="2" t="str">
        <f t="shared" si="14"/>
        <v>N.A.</v>
      </c>
      <c r="AI30" s="2" t="str">
        <f t="shared" si="14"/>
        <v>N.A.</v>
      </c>
      <c r="AJ30" s="2" t="str">
        <f t="shared" si="14"/>
        <v>N.A.</v>
      </c>
      <c r="AK30" s="2" t="str">
        <f t="shared" si="14"/>
        <v>N.A.</v>
      </c>
      <c r="AL30" s="2" t="str">
        <f t="shared" si="14"/>
        <v>N.A.</v>
      </c>
      <c r="AM30" s="2" t="str">
        <f t="shared" si="14"/>
        <v>N.A.</v>
      </c>
      <c r="AN30" s="2" t="str">
        <f t="shared" si="14"/>
        <v>N.A.</v>
      </c>
      <c r="AO30" s="2" t="str">
        <f t="shared" si="14"/>
        <v>N.A.</v>
      </c>
      <c r="AP30" s="15" t="str">
        <f t="shared" si="14"/>
        <v>N.A.</v>
      </c>
      <c r="AQ30" s="16" t="str">
        <f t="shared" si="14"/>
        <v>N.A.</v>
      </c>
      <c r="AR30" s="13" t="str">
        <f t="shared" si="14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15">B31+D31+F31+H31+J31</f>
        <v>0</v>
      </c>
      <c r="M31" s="12">
        <f t="shared" ref="M31" si="16">C31+E31+G31+I31+K31</f>
        <v>0</v>
      </c>
      <c r="N31" s="18">
        <f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17">Q31+S31+U31+W31+Y31</f>
        <v>0</v>
      </c>
      <c r="AB31" s="12">
        <f t="shared" ref="AB31" si="18">R31+T31+V31+X31+Z31</f>
        <v>0</v>
      </c>
      <c r="AC31" s="13">
        <f>AA31+AB31</f>
        <v>0</v>
      </c>
      <c r="AE31" s="4" t="s">
        <v>16</v>
      </c>
      <c r="AF31" s="2" t="str">
        <f t="shared" ref="AF31:AO31" si="19">IFERROR(B31/Q31, "N.A.")</f>
        <v>N.A.</v>
      </c>
      <c r="AG31" s="2" t="str">
        <f t="shared" si="19"/>
        <v>N.A.</v>
      </c>
      <c r="AH31" s="2" t="str">
        <f t="shared" si="19"/>
        <v>N.A.</v>
      </c>
      <c r="AI31" s="2" t="str">
        <f t="shared" si="19"/>
        <v>N.A.</v>
      </c>
      <c r="AJ31" s="2" t="str">
        <f t="shared" si="19"/>
        <v>N.A.</v>
      </c>
      <c r="AK31" s="2" t="str">
        <f t="shared" si="19"/>
        <v>N.A.</v>
      </c>
      <c r="AL31" s="2" t="str">
        <f t="shared" si="19"/>
        <v>N.A.</v>
      </c>
      <c r="AM31" s="2" t="str">
        <f t="shared" si="19"/>
        <v>N.A.</v>
      </c>
      <c r="AN31" s="2" t="str">
        <f t="shared" si="19"/>
        <v>N.A.</v>
      </c>
      <c r="AO31" s="2" t="str">
        <f t="shared" si="19"/>
        <v>N.A.</v>
      </c>
      <c r="AP31" s="15" t="str">
        <f t="shared" ref="AP31" si="20">IFERROR(L31/AA31, "N.A.")</f>
        <v>N.A.</v>
      </c>
      <c r="AQ31" s="16" t="str">
        <f t="shared" ref="AQ31" si="21">IFERROR(M31/AB31, "N.A.")</f>
        <v>N.A.</v>
      </c>
      <c r="AR31" s="13" t="str">
        <f t="shared" ref="AR31" si="22">IFERROR(N31/AC31, "N.A.")</f>
        <v>N.A.</v>
      </c>
    </row>
    <row r="32" spans="1:44" ht="15" customHeight="1" thickBot="1" x14ac:dyDescent="0.3">
      <c r="A32" s="5" t="s">
        <v>0</v>
      </c>
      <c r="B32" s="48">
        <f>B31+C31</f>
        <v>0</v>
      </c>
      <c r="C32" s="49"/>
      <c r="D32" s="48">
        <f>D31+E31</f>
        <v>0</v>
      </c>
      <c r="E32" s="49"/>
      <c r="F32" s="48">
        <f>F31+G31</f>
        <v>0</v>
      </c>
      <c r="G32" s="49"/>
      <c r="H32" s="48">
        <f>H31+I31</f>
        <v>0</v>
      </c>
      <c r="I32" s="49"/>
      <c r="J32" s="48">
        <f>J31+K31</f>
        <v>0</v>
      </c>
      <c r="K32" s="49"/>
      <c r="L32" s="48">
        <f>L31+M31</f>
        <v>0</v>
      </c>
      <c r="M32" s="50"/>
      <c r="N32" s="19">
        <f>B32+D32+F32+H32+J32</f>
        <v>0</v>
      </c>
      <c r="P32" s="5" t="s">
        <v>0</v>
      </c>
      <c r="Q32" s="48">
        <f>Q31+R31</f>
        <v>0</v>
      </c>
      <c r="R32" s="49"/>
      <c r="S32" s="48">
        <f>S31+T31</f>
        <v>0</v>
      </c>
      <c r="T32" s="49"/>
      <c r="U32" s="48">
        <f>U31+V31</f>
        <v>0</v>
      </c>
      <c r="V32" s="49"/>
      <c r="W32" s="48">
        <f>W31+X31</f>
        <v>0</v>
      </c>
      <c r="X32" s="49"/>
      <c r="Y32" s="48">
        <f>Y31+Z31</f>
        <v>0</v>
      </c>
      <c r="Z32" s="49"/>
      <c r="AA32" s="48">
        <f>AA31+AB31</f>
        <v>0</v>
      </c>
      <c r="AB32" s="49"/>
      <c r="AC32" s="20">
        <f>Q32+S32+U32+W32+Y32</f>
        <v>0</v>
      </c>
      <c r="AE32" s="5" t="s">
        <v>0</v>
      </c>
      <c r="AF32" s="28" t="str">
        <f>IFERROR(B32/Q32,"N.A.")</f>
        <v>N.A.</v>
      </c>
      <c r="AG32" s="29"/>
      <c r="AH32" s="28" t="str">
        <f>IFERROR(D32/S32,"N.A.")</f>
        <v>N.A.</v>
      </c>
      <c r="AI32" s="29"/>
      <c r="AJ32" s="28" t="str">
        <f>IFERROR(F32/U32,"N.A.")</f>
        <v>N.A.</v>
      </c>
      <c r="AK32" s="29"/>
      <c r="AL32" s="28" t="str">
        <f>IFERROR(H32/W32,"N.A.")</f>
        <v>N.A.</v>
      </c>
      <c r="AM32" s="29"/>
      <c r="AN32" s="28" t="str">
        <f>IFERROR(J32/Y32,"N.A.")</f>
        <v>N.A.</v>
      </c>
      <c r="AO32" s="29"/>
      <c r="AP32" s="28" t="str">
        <f>IFERROR(L32/AA32,"N.A.")</f>
        <v>N.A.</v>
      </c>
      <c r="AQ32" s="29"/>
      <c r="AR32" s="17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 t="shared" ref="L39:M42" si="23">B39+D39+F39+H39+J39</f>
        <v>0</v>
      </c>
      <c r="M39" s="12">
        <f t="shared" si="23"/>
        <v>0</v>
      </c>
      <c r="N39" s="13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 t="shared" ref="AA39:AB42" si="24">Q39+S39+U39+W39+Y39</f>
        <v>0</v>
      </c>
      <c r="AB39" s="12">
        <f t="shared" si="24"/>
        <v>0</v>
      </c>
      <c r="AC39" s="13">
        <f>AA39+AB39</f>
        <v>0</v>
      </c>
      <c r="AE39" s="3" t="s">
        <v>12</v>
      </c>
      <c r="AF39" s="2" t="str">
        <f t="shared" ref="AF39:AR42" si="25">IFERROR(B39/Q39, "N.A.")</f>
        <v>N.A.</v>
      </c>
      <c r="AG39" s="2" t="str">
        <f t="shared" si="25"/>
        <v>N.A.</v>
      </c>
      <c r="AH39" s="2" t="str">
        <f t="shared" si="25"/>
        <v>N.A.</v>
      </c>
      <c r="AI39" s="2" t="str">
        <f t="shared" si="25"/>
        <v>N.A.</v>
      </c>
      <c r="AJ39" s="2" t="str">
        <f t="shared" si="25"/>
        <v>N.A.</v>
      </c>
      <c r="AK39" s="2" t="str">
        <f t="shared" si="25"/>
        <v>N.A.</v>
      </c>
      <c r="AL39" s="2" t="str">
        <f t="shared" si="25"/>
        <v>N.A.</v>
      </c>
      <c r="AM39" s="2" t="str">
        <f t="shared" si="25"/>
        <v>N.A.</v>
      </c>
      <c r="AN39" s="2" t="str">
        <f t="shared" si="25"/>
        <v>N.A.</v>
      </c>
      <c r="AO39" s="2" t="str">
        <f t="shared" si="25"/>
        <v>N.A.</v>
      </c>
      <c r="AP39" s="15" t="str">
        <f t="shared" si="25"/>
        <v>N.A.</v>
      </c>
      <c r="AQ39" s="16" t="str">
        <f t="shared" si="25"/>
        <v>N.A.</v>
      </c>
      <c r="AR39" s="13" t="str">
        <f t="shared" si="25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3"/>
        <v>0</v>
      </c>
      <c r="M40" s="12">
        <f t="shared" si="23"/>
        <v>0</v>
      </c>
      <c r="N40" s="13">
        <f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si="24"/>
        <v>0</v>
      </c>
      <c r="AB40" s="12">
        <f t="shared" si="24"/>
        <v>0</v>
      </c>
      <c r="AC40" s="13">
        <f>AA40+AB40</f>
        <v>0</v>
      </c>
      <c r="AE40" s="3" t="s">
        <v>13</v>
      </c>
      <c r="AF40" s="2" t="str">
        <f t="shared" si="25"/>
        <v>N.A.</v>
      </c>
      <c r="AG40" s="2" t="str">
        <f t="shared" si="25"/>
        <v>N.A.</v>
      </c>
      <c r="AH40" s="2" t="str">
        <f t="shared" si="25"/>
        <v>N.A.</v>
      </c>
      <c r="AI40" s="2" t="str">
        <f t="shared" si="25"/>
        <v>N.A.</v>
      </c>
      <c r="AJ40" s="2" t="str">
        <f t="shared" si="25"/>
        <v>N.A.</v>
      </c>
      <c r="AK40" s="2" t="str">
        <f t="shared" si="25"/>
        <v>N.A.</v>
      </c>
      <c r="AL40" s="2" t="str">
        <f t="shared" si="25"/>
        <v>N.A.</v>
      </c>
      <c r="AM40" s="2" t="str">
        <f t="shared" si="25"/>
        <v>N.A.</v>
      </c>
      <c r="AN40" s="2" t="str">
        <f t="shared" si="25"/>
        <v>N.A.</v>
      </c>
      <c r="AO40" s="2" t="str">
        <f t="shared" si="25"/>
        <v>N.A.</v>
      </c>
      <c r="AP40" s="15" t="str">
        <f t="shared" si="25"/>
        <v>N.A.</v>
      </c>
      <c r="AQ40" s="16" t="str">
        <f t="shared" si="25"/>
        <v>N.A.</v>
      </c>
      <c r="AR40" s="13" t="str">
        <f t="shared" si="25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23"/>
        <v>0</v>
      </c>
      <c r="M41" s="12">
        <f t="shared" si="23"/>
        <v>0</v>
      </c>
      <c r="N41" s="13">
        <f>L41+M41</f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24"/>
        <v>0</v>
      </c>
      <c r="AB41" s="12">
        <f t="shared" si="24"/>
        <v>0</v>
      </c>
      <c r="AC41" s="13">
        <f>AA41+AB41</f>
        <v>0</v>
      </c>
      <c r="AE41" s="3" t="s">
        <v>14</v>
      </c>
      <c r="AF41" s="2" t="str">
        <f t="shared" si="25"/>
        <v>N.A.</v>
      </c>
      <c r="AG41" s="2" t="str">
        <f t="shared" si="25"/>
        <v>N.A.</v>
      </c>
      <c r="AH41" s="2" t="str">
        <f t="shared" si="25"/>
        <v>N.A.</v>
      </c>
      <c r="AI41" s="2" t="str">
        <f t="shared" si="25"/>
        <v>N.A.</v>
      </c>
      <c r="AJ41" s="2" t="str">
        <f t="shared" si="25"/>
        <v>N.A.</v>
      </c>
      <c r="AK41" s="2" t="str">
        <f t="shared" si="25"/>
        <v>N.A.</v>
      </c>
      <c r="AL41" s="2" t="str">
        <f t="shared" si="25"/>
        <v>N.A.</v>
      </c>
      <c r="AM41" s="2" t="str">
        <f t="shared" si="25"/>
        <v>N.A.</v>
      </c>
      <c r="AN41" s="2" t="str">
        <f t="shared" si="25"/>
        <v>N.A.</v>
      </c>
      <c r="AO41" s="2" t="str">
        <f t="shared" si="25"/>
        <v>N.A.</v>
      </c>
      <c r="AP41" s="15" t="str">
        <f t="shared" si="25"/>
        <v>N.A.</v>
      </c>
      <c r="AQ41" s="16" t="str">
        <f t="shared" si="25"/>
        <v>N.A.</v>
      </c>
      <c r="AR41" s="13" t="str">
        <f t="shared" si="25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3"/>
        <v>0</v>
      </c>
      <c r="M42" s="12">
        <f t="shared" si="23"/>
        <v>0</v>
      </c>
      <c r="N42" s="13">
        <f>L42+M42</f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24"/>
        <v>0</v>
      </c>
      <c r="AB42" s="12">
        <f t="shared" si="24"/>
        <v>0</v>
      </c>
      <c r="AC42" s="13">
        <f>AA42+AB42</f>
        <v>0</v>
      </c>
      <c r="AE42" s="3" t="s">
        <v>15</v>
      </c>
      <c r="AF42" s="2" t="str">
        <f t="shared" si="25"/>
        <v>N.A.</v>
      </c>
      <c r="AG42" s="2" t="str">
        <f t="shared" si="25"/>
        <v>N.A.</v>
      </c>
      <c r="AH42" s="2" t="str">
        <f t="shared" si="25"/>
        <v>N.A.</v>
      </c>
      <c r="AI42" s="2" t="str">
        <f t="shared" si="25"/>
        <v>N.A.</v>
      </c>
      <c r="AJ42" s="2" t="str">
        <f t="shared" si="25"/>
        <v>N.A.</v>
      </c>
      <c r="AK42" s="2" t="str">
        <f t="shared" si="25"/>
        <v>N.A.</v>
      </c>
      <c r="AL42" s="2" t="str">
        <f t="shared" si="25"/>
        <v>N.A.</v>
      </c>
      <c r="AM42" s="2" t="str">
        <f t="shared" si="25"/>
        <v>N.A.</v>
      </c>
      <c r="AN42" s="2" t="str">
        <f t="shared" si="25"/>
        <v>N.A.</v>
      </c>
      <c r="AO42" s="2" t="str">
        <f t="shared" si="25"/>
        <v>N.A.</v>
      </c>
      <c r="AP42" s="15" t="str">
        <f t="shared" si="25"/>
        <v>N.A.</v>
      </c>
      <c r="AQ42" s="16" t="str">
        <f t="shared" si="25"/>
        <v>N.A.</v>
      </c>
      <c r="AR42" s="13" t="str">
        <f t="shared" si="25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26">B43+D43+F43+H43+J43</f>
        <v>0</v>
      </c>
      <c r="M43" s="12">
        <f t="shared" ref="M43" si="27">C43+E43+G43+I43+K43</f>
        <v>0</v>
      </c>
      <c r="N43" s="18">
        <f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28">Q43+S43+U43+W43+Y43</f>
        <v>0</v>
      </c>
      <c r="AB43" s="12">
        <f t="shared" ref="AB43" si="29">R43+T43+V43+X43+Z43</f>
        <v>0</v>
      </c>
      <c r="AC43" s="18">
        <f>AA43+AB43</f>
        <v>0</v>
      </c>
      <c r="AE43" s="4" t="s">
        <v>16</v>
      </c>
      <c r="AF43" s="2" t="str">
        <f t="shared" ref="AF43:AO43" si="30">IFERROR(B43/Q43, "N.A.")</f>
        <v>N.A.</v>
      </c>
      <c r="AG43" s="2" t="str">
        <f t="shared" si="30"/>
        <v>N.A.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 t="str">
        <f t="shared" si="30"/>
        <v>N.A.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 t="str">
        <f t="shared" ref="AP43" si="31">IFERROR(L43/AA43, "N.A.")</f>
        <v>N.A.</v>
      </c>
      <c r="AQ43" s="16" t="str">
        <f t="shared" ref="AQ43" si="32">IFERROR(M43/AB43, "N.A.")</f>
        <v>N.A.</v>
      </c>
      <c r="AR43" s="13" t="str">
        <f t="shared" ref="AR43" si="33">IFERROR(N43/AC43, "N.A.")</f>
        <v>N.A.</v>
      </c>
    </row>
    <row r="44" spans="1:44" ht="15" customHeight="1" thickBot="1" x14ac:dyDescent="0.3">
      <c r="A44" s="5" t="s">
        <v>0</v>
      </c>
      <c r="B44" s="48">
        <f>B43+C43</f>
        <v>0</v>
      </c>
      <c r="C44" s="49"/>
      <c r="D44" s="48">
        <f>D43+E43</f>
        <v>0</v>
      </c>
      <c r="E44" s="49"/>
      <c r="F44" s="48">
        <f>F43+G43</f>
        <v>0</v>
      </c>
      <c r="G44" s="49"/>
      <c r="H44" s="48">
        <f>H43+I43</f>
        <v>0</v>
      </c>
      <c r="I44" s="49"/>
      <c r="J44" s="48">
        <f>J43+K43</f>
        <v>0</v>
      </c>
      <c r="K44" s="49"/>
      <c r="L44" s="48">
        <f>L43+M43</f>
        <v>0</v>
      </c>
      <c r="M44" s="50"/>
      <c r="N44" s="19">
        <f>B44+D44+F44+H44+J44</f>
        <v>0</v>
      </c>
      <c r="P44" s="5" t="s">
        <v>0</v>
      </c>
      <c r="Q44" s="48">
        <f>Q43+R43</f>
        <v>0</v>
      </c>
      <c r="R44" s="49"/>
      <c r="S44" s="48">
        <f>S43+T43</f>
        <v>0</v>
      </c>
      <c r="T44" s="49"/>
      <c r="U44" s="48">
        <f>U43+V43</f>
        <v>0</v>
      </c>
      <c r="V44" s="49"/>
      <c r="W44" s="48">
        <f>W43+X43</f>
        <v>0</v>
      </c>
      <c r="X44" s="49"/>
      <c r="Y44" s="48">
        <f>Y43+Z43</f>
        <v>0</v>
      </c>
      <c r="Z44" s="49"/>
      <c r="AA44" s="48">
        <f>AA43+AB43</f>
        <v>0</v>
      </c>
      <c r="AB44" s="50"/>
      <c r="AC44" s="19">
        <f>Q44+S44+U44+W44+Y44</f>
        <v>0</v>
      </c>
      <c r="AE44" s="5" t="s">
        <v>0</v>
      </c>
      <c r="AF44" s="28" t="str">
        <f>IFERROR(B44/Q44,"N.A.")</f>
        <v>N.A.</v>
      </c>
      <c r="AG44" s="29"/>
      <c r="AH44" s="28" t="str">
        <f>IFERROR(D44/S44,"N.A.")</f>
        <v>N.A.</v>
      </c>
      <c r="AI44" s="29"/>
      <c r="AJ44" s="28" t="str">
        <f>IFERROR(F44/U44,"N.A.")</f>
        <v>N.A.</v>
      </c>
      <c r="AK44" s="29"/>
      <c r="AL44" s="28" t="str">
        <f>IFERROR(H44/W44,"N.A.")</f>
        <v>N.A.</v>
      </c>
      <c r="AM44" s="29"/>
      <c r="AN44" s="28" t="str">
        <f>IFERROR(J44/Y44,"N.A.")</f>
        <v>N.A.</v>
      </c>
      <c r="AO44" s="29"/>
      <c r="AP44" s="28" t="str">
        <f>IFERROR(L44/AA44,"N.A.")</f>
        <v>N.A.</v>
      </c>
      <c r="AQ44" s="29"/>
      <c r="AR44" s="17" t="str">
        <f>IFERROR(N44/AC44, "N.A.")</f>
        <v>N.A.</v>
      </c>
    </row>
  </sheetData>
  <mergeCells count="144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>
    <tabColor theme="8"/>
  </sheetPr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2006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>
        <v>115559868.00000001</v>
      </c>
      <c r="C15" s="2"/>
      <c r="D15" s="2">
        <v>53791121.999999993</v>
      </c>
      <c r="E15" s="2"/>
      <c r="F15" s="2">
        <v>90997140.000000015</v>
      </c>
      <c r="G15" s="2"/>
      <c r="H15" s="2">
        <v>199107368.9999997</v>
      </c>
      <c r="I15" s="2"/>
      <c r="J15" s="2">
        <v>0</v>
      </c>
      <c r="K15" s="2"/>
      <c r="L15" s="1">
        <f t="shared" ref="L15:M18" si="0">B15+D15+F15+H15+J15</f>
        <v>459455498.9999997</v>
      </c>
      <c r="M15" s="12">
        <f t="shared" si="0"/>
        <v>0</v>
      </c>
      <c r="N15" s="13">
        <f>L15+M15</f>
        <v>459455498.9999997</v>
      </c>
      <c r="P15" s="3" t="s">
        <v>12</v>
      </c>
      <c r="Q15" s="2">
        <v>29094</v>
      </c>
      <c r="R15" s="2">
        <v>0</v>
      </c>
      <c r="S15" s="2">
        <v>11704</v>
      </c>
      <c r="T15" s="2">
        <v>0</v>
      </c>
      <c r="U15" s="2">
        <v>12130</v>
      </c>
      <c r="V15" s="2">
        <v>0</v>
      </c>
      <c r="W15" s="2">
        <v>65144</v>
      </c>
      <c r="X15" s="2">
        <v>0</v>
      </c>
      <c r="Y15" s="2">
        <v>9386</v>
      </c>
      <c r="Z15" s="2">
        <v>0</v>
      </c>
      <c r="AA15" s="1">
        <f t="shared" ref="AA15:AB18" si="1">Q15+S15+U15+W15+Y15</f>
        <v>127458</v>
      </c>
      <c r="AB15" s="12">
        <f t="shared" si="1"/>
        <v>0</v>
      </c>
      <c r="AC15" s="13">
        <f>AA15+AB15</f>
        <v>127458</v>
      </c>
      <c r="AE15" s="3" t="s">
        <v>12</v>
      </c>
      <c r="AF15" s="2">
        <f t="shared" ref="AF15:AR18" si="2">IFERROR(B15/Q15, "N.A.")</f>
        <v>3971.9484429779341</v>
      </c>
      <c r="AG15" s="2" t="str">
        <f t="shared" si="2"/>
        <v>N.A.</v>
      </c>
      <c r="AH15" s="2">
        <f t="shared" si="2"/>
        <v>4595.9605263157891</v>
      </c>
      <c r="AI15" s="2" t="str">
        <f t="shared" si="2"/>
        <v>N.A.</v>
      </c>
      <c r="AJ15" s="2">
        <f t="shared" si="2"/>
        <v>7501.8252267106363</v>
      </c>
      <c r="AK15" s="2" t="str">
        <f t="shared" si="2"/>
        <v>N.A.</v>
      </c>
      <c r="AL15" s="2">
        <f t="shared" si="2"/>
        <v>3056.41914834827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3604.7599915266183</v>
      </c>
      <c r="AQ15" s="16" t="str">
        <f t="shared" si="2"/>
        <v>N.A.</v>
      </c>
      <c r="AR15" s="13">
        <f t="shared" si="2"/>
        <v>3604.7599915266183</v>
      </c>
    </row>
    <row r="16" spans="1:44" ht="15" customHeight="1" thickBot="1" x14ac:dyDescent="0.3">
      <c r="A16" s="3" t="s">
        <v>13</v>
      </c>
      <c r="B16" s="2">
        <v>46864208</v>
      </c>
      <c r="C16" s="2">
        <v>7710735</v>
      </c>
      <c r="D16" s="2">
        <v>651965.99999999988</v>
      </c>
      <c r="E16" s="2"/>
      <c r="F16" s="2"/>
      <c r="G16" s="2"/>
      <c r="H16" s="2"/>
      <c r="I16" s="2"/>
      <c r="J16" s="2"/>
      <c r="K16" s="2"/>
      <c r="L16" s="1">
        <f t="shared" si="0"/>
        <v>47516174</v>
      </c>
      <c r="M16" s="12">
        <f t="shared" si="0"/>
        <v>7710735</v>
      </c>
      <c r="N16" s="13">
        <f>L16+M16</f>
        <v>55226909</v>
      </c>
      <c r="P16" s="3" t="s">
        <v>13</v>
      </c>
      <c r="Q16" s="2">
        <v>19621</v>
      </c>
      <c r="R16" s="2">
        <v>2606</v>
      </c>
      <c r="S16" s="2">
        <v>558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20179</v>
      </c>
      <c r="AB16" s="12">
        <f t="shared" si="1"/>
        <v>2606</v>
      </c>
      <c r="AC16" s="13">
        <f>AA16+AB16</f>
        <v>22785</v>
      </c>
      <c r="AE16" s="3" t="s">
        <v>13</v>
      </c>
      <c r="AF16" s="2">
        <f t="shared" si="2"/>
        <v>2388.4719433260284</v>
      </c>
      <c r="AG16" s="2">
        <f t="shared" si="2"/>
        <v>2958.8392171910973</v>
      </c>
      <c r="AH16" s="2">
        <f t="shared" si="2"/>
        <v>1168.3978494623655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2354.733832201794</v>
      </c>
      <c r="AQ16" s="16">
        <f t="shared" si="2"/>
        <v>2958.8392171910973</v>
      </c>
      <c r="AR16" s="13">
        <f t="shared" si="2"/>
        <v>2423.8274742154927</v>
      </c>
    </row>
    <row r="17" spans="1:44" ht="15" customHeight="1" thickBot="1" x14ac:dyDescent="0.3">
      <c r="A17" s="3" t="s">
        <v>14</v>
      </c>
      <c r="B17" s="2">
        <v>299446314.00000012</v>
      </c>
      <c r="C17" s="2">
        <v>1331493334.0000007</v>
      </c>
      <c r="D17" s="2">
        <v>113969539</v>
      </c>
      <c r="E17" s="2">
        <v>23785224.999999996</v>
      </c>
      <c r="F17" s="2"/>
      <c r="G17" s="2">
        <v>227357434.99999985</v>
      </c>
      <c r="H17" s="2"/>
      <c r="I17" s="2">
        <v>95237419.00000003</v>
      </c>
      <c r="J17" s="2">
        <v>0</v>
      </c>
      <c r="K17" s="2"/>
      <c r="L17" s="1">
        <f t="shared" si="0"/>
        <v>413415853.00000012</v>
      </c>
      <c r="M17" s="12">
        <f t="shared" si="0"/>
        <v>1677873413.0000005</v>
      </c>
      <c r="N17" s="13">
        <f>L17+M17</f>
        <v>2091289266.0000005</v>
      </c>
      <c r="P17" s="3" t="s">
        <v>14</v>
      </c>
      <c r="Q17" s="2">
        <v>66796</v>
      </c>
      <c r="R17" s="2">
        <v>211989</v>
      </c>
      <c r="S17" s="2">
        <v>12789</v>
      </c>
      <c r="T17" s="2">
        <v>3054</v>
      </c>
      <c r="U17" s="2">
        <v>0</v>
      </c>
      <c r="V17" s="2">
        <v>17213</v>
      </c>
      <c r="W17" s="2">
        <v>0</v>
      </c>
      <c r="X17" s="2">
        <v>13890</v>
      </c>
      <c r="Y17" s="2">
        <v>10897</v>
      </c>
      <c r="Z17" s="2">
        <v>0</v>
      </c>
      <c r="AA17" s="1">
        <f t="shared" si="1"/>
        <v>90482</v>
      </c>
      <c r="AB17" s="12">
        <f t="shared" si="1"/>
        <v>246146</v>
      </c>
      <c r="AC17" s="13">
        <f>AA17+AB17</f>
        <v>336628</v>
      </c>
      <c r="AE17" s="3" t="s">
        <v>14</v>
      </c>
      <c r="AF17" s="2">
        <f t="shared" si="2"/>
        <v>4482.997694472725</v>
      </c>
      <c r="AG17" s="2">
        <f t="shared" si="2"/>
        <v>6280.9548325620699</v>
      </c>
      <c r="AH17" s="2">
        <f t="shared" si="2"/>
        <v>8911.5285792477916</v>
      </c>
      <c r="AI17" s="2">
        <f t="shared" si="2"/>
        <v>7788.2203667321537</v>
      </c>
      <c r="AJ17" s="2" t="str">
        <f t="shared" si="2"/>
        <v>N.A.</v>
      </c>
      <c r="AK17" s="2">
        <f t="shared" si="2"/>
        <v>13208.472375530115</v>
      </c>
      <c r="AL17" s="2" t="str">
        <f t="shared" si="2"/>
        <v>N.A.</v>
      </c>
      <c r="AM17" s="2">
        <f t="shared" si="2"/>
        <v>6856.5456443484545</v>
      </c>
      <c r="AN17" s="2">
        <f t="shared" si="2"/>
        <v>0</v>
      </c>
      <c r="AO17" s="2" t="str">
        <f t="shared" si="2"/>
        <v>N.A.</v>
      </c>
      <c r="AP17" s="15">
        <f t="shared" si="2"/>
        <v>4569.0397316593371</v>
      </c>
      <c r="AQ17" s="16">
        <f t="shared" si="2"/>
        <v>6816.5780187368491</v>
      </c>
      <c r="AR17" s="13">
        <f t="shared" si="2"/>
        <v>6212.463805744027</v>
      </c>
    </row>
    <row r="18" spans="1:44" ht="15" customHeight="1" thickBot="1" x14ac:dyDescent="0.3">
      <c r="A18" s="3" t="s">
        <v>15</v>
      </c>
      <c r="B18" s="2">
        <v>15764507</v>
      </c>
      <c r="C18" s="2">
        <v>8667630</v>
      </c>
      <c r="D18" s="2">
        <v>6691788.9999999991</v>
      </c>
      <c r="E18" s="2">
        <v>1336869.9999999998</v>
      </c>
      <c r="F18" s="2"/>
      <c r="G18" s="2">
        <v>9690931.0000000019</v>
      </c>
      <c r="H18" s="2">
        <v>11439944.000000002</v>
      </c>
      <c r="I18" s="2"/>
      <c r="J18" s="2">
        <v>0</v>
      </c>
      <c r="K18" s="2"/>
      <c r="L18" s="1">
        <f t="shared" si="0"/>
        <v>33896240</v>
      </c>
      <c r="M18" s="12">
        <f t="shared" si="0"/>
        <v>19695431</v>
      </c>
      <c r="N18" s="13">
        <f>L18+M18</f>
        <v>53591671</v>
      </c>
      <c r="P18" s="3" t="s">
        <v>15</v>
      </c>
      <c r="Q18" s="2">
        <v>4851</v>
      </c>
      <c r="R18" s="2">
        <v>2099</v>
      </c>
      <c r="S18" s="2">
        <v>1274</v>
      </c>
      <c r="T18" s="2">
        <v>527</v>
      </c>
      <c r="U18" s="2">
        <v>0</v>
      </c>
      <c r="V18" s="2">
        <v>2339</v>
      </c>
      <c r="W18" s="2">
        <v>15145</v>
      </c>
      <c r="X18" s="2">
        <v>0</v>
      </c>
      <c r="Y18" s="2">
        <v>6687</v>
      </c>
      <c r="Z18" s="2">
        <v>0</v>
      </c>
      <c r="AA18" s="1">
        <f t="shared" si="1"/>
        <v>27957</v>
      </c>
      <c r="AB18" s="12">
        <f t="shared" si="1"/>
        <v>4965</v>
      </c>
      <c r="AC18" s="18">
        <f>AA18+AB18</f>
        <v>32922</v>
      </c>
      <c r="AE18" s="3" t="s">
        <v>15</v>
      </c>
      <c r="AF18" s="2">
        <f t="shared" si="2"/>
        <v>3249.7437641723354</v>
      </c>
      <c r="AG18" s="2">
        <f t="shared" si="2"/>
        <v>4129.4092424964265</v>
      </c>
      <c r="AH18" s="2">
        <f t="shared" si="2"/>
        <v>5252.5816326530603</v>
      </c>
      <c r="AI18" s="2">
        <f t="shared" si="2"/>
        <v>2536.7552182163186</v>
      </c>
      <c r="AJ18" s="2" t="str">
        <f t="shared" si="2"/>
        <v>N.A.</v>
      </c>
      <c r="AK18" s="2">
        <f t="shared" si="2"/>
        <v>4143.1941000427541</v>
      </c>
      <c r="AL18" s="2">
        <f t="shared" si="2"/>
        <v>755.36110927698928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1212.4419644453983</v>
      </c>
      <c r="AQ18" s="16">
        <f t="shared" si="2"/>
        <v>3966.8541792547835</v>
      </c>
      <c r="AR18" s="13">
        <f t="shared" si="2"/>
        <v>1627.8376465585322</v>
      </c>
    </row>
    <row r="19" spans="1:44" ht="15" customHeight="1" thickBot="1" x14ac:dyDescent="0.3">
      <c r="A19" s="4" t="s">
        <v>16</v>
      </c>
      <c r="B19" s="2">
        <v>477634897.0000003</v>
      </c>
      <c r="C19" s="2">
        <v>1347871699.0000007</v>
      </c>
      <c r="D19" s="2">
        <v>175104416.00000015</v>
      </c>
      <c r="E19" s="2">
        <v>25122095.000000004</v>
      </c>
      <c r="F19" s="2">
        <v>90997140.000000015</v>
      </c>
      <c r="G19" s="2">
        <v>237048365.99999997</v>
      </c>
      <c r="H19" s="2">
        <v>210547312.99999979</v>
      </c>
      <c r="I19" s="2">
        <v>95237419.00000003</v>
      </c>
      <c r="J19" s="2">
        <v>0</v>
      </c>
      <c r="K19" s="2"/>
      <c r="L19" s="1">
        <f t="shared" ref="L19" si="3">B19+D19+F19+H19+J19</f>
        <v>954283766.00000024</v>
      </c>
      <c r="M19" s="12">
        <f t="shared" ref="M19" si="4">C19+E19+G19+I19+K19</f>
        <v>1705279579.0000007</v>
      </c>
      <c r="N19" s="18">
        <f>L19+M19</f>
        <v>2659563345.000001</v>
      </c>
      <c r="P19" s="4" t="s">
        <v>16</v>
      </c>
      <c r="Q19" s="2">
        <v>120362</v>
      </c>
      <c r="R19" s="2">
        <v>216694</v>
      </c>
      <c r="S19" s="2">
        <v>26325</v>
      </c>
      <c r="T19" s="2">
        <v>3581</v>
      </c>
      <c r="U19" s="2">
        <v>12130</v>
      </c>
      <c r="V19" s="2">
        <v>19552</v>
      </c>
      <c r="W19" s="2">
        <v>80289</v>
      </c>
      <c r="X19" s="2">
        <v>13890</v>
      </c>
      <c r="Y19" s="2">
        <v>26970</v>
      </c>
      <c r="Z19" s="2">
        <v>0</v>
      </c>
      <c r="AA19" s="1">
        <f t="shared" ref="AA19" si="5">Q19+S19+U19+W19+Y19</f>
        <v>266076</v>
      </c>
      <c r="AB19" s="12">
        <f t="shared" ref="AB19" si="6">R19+T19+V19+X19+Z19</f>
        <v>253717</v>
      </c>
      <c r="AC19" s="13">
        <f>AA19+AB19</f>
        <v>519793</v>
      </c>
      <c r="AE19" s="4" t="s">
        <v>16</v>
      </c>
      <c r="AF19" s="2">
        <f t="shared" ref="AF19:AO19" si="7">IFERROR(B19/Q19, "N.A.")</f>
        <v>3968.319710539874</v>
      </c>
      <c r="AG19" s="2">
        <f t="shared" si="7"/>
        <v>6220.1616057666606</v>
      </c>
      <c r="AH19" s="2">
        <f t="shared" si="7"/>
        <v>6651.6397340930735</v>
      </c>
      <c r="AI19" s="2">
        <f t="shared" si="7"/>
        <v>7015.385367215863</v>
      </c>
      <c r="AJ19" s="2">
        <f t="shared" si="7"/>
        <v>7501.8252267106363</v>
      </c>
      <c r="AK19" s="2">
        <f t="shared" si="7"/>
        <v>12123.995806055646</v>
      </c>
      <c r="AL19" s="2">
        <f t="shared" si="7"/>
        <v>2622.3681077108918</v>
      </c>
      <c r="AM19" s="2">
        <f t="shared" si="7"/>
        <v>6856.5456443484545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3586.5082382477194</v>
      </c>
      <c r="AQ19" s="16">
        <f t="shared" ref="AQ19" si="9">IFERROR(M19/AB19, "N.A.")</f>
        <v>6721.1876973163044</v>
      </c>
      <c r="AR19" s="13">
        <f t="shared" ref="AR19" si="10">IFERROR(N19/AC19, "N.A.")</f>
        <v>5116.5816873255335</v>
      </c>
    </row>
    <row r="20" spans="1:44" ht="15" customHeight="1" thickBot="1" x14ac:dyDescent="0.3">
      <c r="A20" s="5" t="s">
        <v>0</v>
      </c>
      <c r="B20" s="48">
        <f>B19+C19</f>
        <v>1825506596.000001</v>
      </c>
      <c r="C20" s="49"/>
      <c r="D20" s="48">
        <f>D19+E19</f>
        <v>200226511.00000015</v>
      </c>
      <c r="E20" s="49"/>
      <c r="F20" s="48">
        <f>F19+G19</f>
        <v>328045506</v>
      </c>
      <c r="G20" s="49"/>
      <c r="H20" s="48">
        <f>H19+I19</f>
        <v>305784731.99999982</v>
      </c>
      <c r="I20" s="49"/>
      <c r="J20" s="48">
        <f>J19+K19</f>
        <v>0</v>
      </c>
      <c r="K20" s="49"/>
      <c r="L20" s="48">
        <f>L19+M19</f>
        <v>2659563345.000001</v>
      </c>
      <c r="M20" s="50"/>
      <c r="N20" s="19">
        <f>B20+D20+F20+H20+J20</f>
        <v>2659563345.000001</v>
      </c>
      <c r="P20" s="5" t="s">
        <v>0</v>
      </c>
      <c r="Q20" s="48">
        <f>Q19+R19</f>
        <v>337056</v>
      </c>
      <c r="R20" s="49"/>
      <c r="S20" s="48">
        <f>S19+T19</f>
        <v>29906</v>
      </c>
      <c r="T20" s="49"/>
      <c r="U20" s="48">
        <f>U19+V19</f>
        <v>31682</v>
      </c>
      <c r="V20" s="49"/>
      <c r="W20" s="48">
        <f>W19+X19</f>
        <v>94179</v>
      </c>
      <c r="X20" s="49"/>
      <c r="Y20" s="48">
        <f>Y19+Z19</f>
        <v>26970</v>
      </c>
      <c r="Z20" s="49"/>
      <c r="AA20" s="48">
        <f>AA19+AB19</f>
        <v>519793</v>
      </c>
      <c r="AB20" s="49"/>
      <c r="AC20" s="20">
        <f>Q20+S20+U20+W20+Y20</f>
        <v>519793</v>
      </c>
      <c r="AE20" s="5" t="s">
        <v>0</v>
      </c>
      <c r="AF20" s="28">
        <f>IFERROR(B20/Q20,"N.A.")</f>
        <v>5416.0335255862556</v>
      </c>
      <c r="AG20" s="29"/>
      <c r="AH20" s="28">
        <f>IFERROR(D20/S20,"N.A.")</f>
        <v>6695.1953119775344</v>
      </c>
      <c r="AI20" s="29"/>
      <c r="AJ20" s="28">
        <f>IFERROR(F20/U20,"N.A.")</f>
        <v>10354.318098604886</v>
      </c>
      <c r="AK20" s="29"/>
      <c r="AL20" s="28">
        <f>IFERROR(H20/W20,"N.A.")</f>
        <v>3246.8462396075538</v>
      </c>
      <c r="AM20" s="29"/>
      <c r="AN20" s="28">
        <f>IFERROR(J20/Y20,"N.A.")</f>
        <v>0</v>
      </c>
      <c r="AO20" s="29"/>
      <c r="AP20" s="28">
        <f>IFERROR(L20/AA20,"N.A.")</f>
        <v>5116.5816873255335</v>
      </c>
      <c r="AQ20" s="29"/>
      <c r="AR20" s="17">
        <f>IFERROR(N20/AC20, "N.A.")</f>
        <v>5116.5816873255335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>
        <v>106172001.99999996</v>
      </c>
      <c r="C27" s="2"/>
      <c r="D27" s="2">
        <v>51267959.999999985</v>
      </c>
      <c r="E27" s="2"/>
      <c r="F27" s="2">
        <v>83824650</v>
      </c>
      <c r="G27" s="2"/>
      <c r="H27" s="2">
        <v>126497110.00000006</v>
      </c>
      <c r="I27" s="2"/>
      <c r="J27" s="2">
        <v>0</v>
      </c>
      <c r="K27" s="2"/>
      <c r="L27" s="1">
        <f t="shared" ref="L27:M30" si="11">B27+D27+F27+H27+J27</f>
        <v>367761722</v>
      </c>
      <c r="M27" s="12">
        <f t="shared" si="11"/>
        <v>0</v>
      </c>
      <c r="N27" s="13">
        <f>L27+M27</f>
        <v>367761722</v>
      </c>
      <c r="P27" s="3" t="s">
        <v>12</v>
      </c>
      <c r="Q27" s="2">
        <v>24875</v>
      </c>
      <c r="R27" s="2">
        <v>0</v>
      </c>
      <c r="S27" s="2">
        <v>10874</v>
      </c>
      <c r="T27" s="2">
        <v>0</v>
      </c>
      <c r="U27" s="2">
        <v>10738</v>
      </c>
      <c r="V27" s="2">
        <v>0</v>
      </c>
      <c r="W27" s="2">
        <v>29538</v>
      </c>
      <c r="X27" s="2">
        <v>0</v>
      </c>
      <c r="Y27" s="2">
        <v>2617</v>
      </c>
      <c r="Z27" s="2">
        <v>0</v>
      </c>
      <c r="AA27" s="1">
        <f t="shared" ref="AA27:AB30" si="12">Q27+S27+U27+W27+Y27</f>
        <v>78642</v>
      </c>
      <c r="AB27" s="12">
        <f t="shared" si="12"/>
        <v>0</v>
      </c>
      <c r="AC27" s="13">
        <f>AA27+AB27</f>
        <v>78642</v>
      </c>
      <c r="AE27" s="3" t="s">
        <v>12</v>
      </c>
      <c r="AF27" s="2">
        <f t="shared" ref="AF27:AR30" si="13">IFERROR(B27/Q27, "N.A.")</f>
        <v>4268.2211859296467</v>
      </c>
      <c r="AG27" s="2" t="str">
        <f t="shared" si="13"/>
        <v>N.A.</v>
      </c>
      <c r="AH27" s="2">
        <f t="shared" si="13"/>
        <v>4714.7287106860385</v>
      </c>
      <c r="AI27" s="2" t="str">
        <f t="shared" si="13"/>
        <v>N.A.</v>
      </c>
      <c r="AJ27" s="2">
        <f t="shared" si="13"/>
        <v>7806.3559322033898</v>
      </c>
      <c r="AK27" s="2" t="str">
        <f t="shared" si="13"/>
        <v>N.A.</v>
      </c>
      <c r="AL27" s="2">
        <f t="shared" si="13"/>
        <v>4282.521159184781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4676.4034739706522</v>
      </c>
      <c r="AQ27" s="16" t="str">
        <f t="shared" si="13"/>
        <v>N.A.</v>
      </c>
      <c r="AR27" s="13">
        <f t="shared" si="13"/>
        <v>4676.4034739706522</v>
      </c>
    </row>
    <row r="28" spans="1:44" ht="15" customHeight="1" thickBot="1" x14ac:dyDescent="0.3">
      <c r="A28" s="3" t="s">
        <v>13</v>
      </c>
      <c r="B28" s="2">
        <v>3705222</v>
      </c>
      <c r="C28" s="2">
        <v>2807250.0000000005</v>
      </c>
      <c r="D28" s="2"/>
      <c r="E28" s="2"/>
      <c r="F28" s="2"/>
      <c r="G28" s="2"/>
      <c r="H28" s="2"/>
      <c r="I28" s="2"/>
      <c r="J28" s="2"/>
      <c r="K28" s="2"/>
      <c r="L28" s="1">
        <f t="shared" si="11"/>
        <v>3705222</v>
      </c>
      <c r="M28" s="12">
        <f t="shared" si="11"/>
        <v>2807250.0000000005</v>
      </c>
      <c r="N28" s="13">
        <f>L28+M28</f>
        <v>6512472</v>
      </c>
      <c r="P28" s="3" t="s">
        <v>13</v>
      </c>
      <c r="Q28" s="2">
        <v>1383</v>
      </c>
      <c r="R28" s="2">
        <v>461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1383</v>
      </c>
      <c r="AB28" s="12">
        <f t="shared" si="12"/>
        <v>461</v>
      </c>
      <c r="AC28" s="13">
        <f>AA28+AB28</f>
        <v>1844</v>
      </c>
      <c r="AE28" s="3" t="s">
        <v>13</v>
      </c>
      <c r="AF28" s="2">
        <f t="shared" si="13"/>
        <v>2679.1193058568329</v>
      </c>
      <c r="AG28" s="2">
        <f t="shared" si="13"/>
        <v>6089.4793926247303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2679.1193058568329</v>
      </c>
      <c r="AQ28" s="16">
        <f t="shared" si="13"/>
        <v>6089.4793926247303</v>
      </c>
      <c r="AR28" s="13">
        <f t="shared" si="13"/>
        <v>3531.7093275488069</v>
      </c>
    </row>
    <row r="29" spans="1:44" ht="15" customHeight="1" thickBot="1" x14ac:dyDescent="0.3">
      <c r="A29" s="3" t="s">
        <v>14</v>
      </c>
      <c r="B29" s="2">
        <v>200870682.00000003</v>
      </c>
      <c r="C29" s="2">
        <v>880561165.99999976</v>
      </c>
      <c r="D29" s="2">
        <v>98244097.000000045</v>
      </c>
      <c r="E29" s="2">
        <v>12839525.000000002</v>
      </c>
      <c r="F29" s="2"/>
      <c r="G29" s="2">
        <v>162984264.99999997</v>
      </c>
      <c r="H29" s="2"/>
      <c r="I29" s="2">
        <v>70943988.000000045</v>
      </c>
      <c r="J29" s="2">
        <v>0</v>
      </c>
      <c r="K29" s="2"/>
      <c r="L29" s="1">
        <f t="shared" si="11"/>
        <v>299114779.00000006</v>
      </c>
      <c r="M29" s="12">
        <f t="shared" si="11"/>
        <v>1127328943.9999998</v>
      </c>
      <c r="N29" s="13">
        <f>L29+M29</f>
        <v>1426443722.9999998</v>
      </c>
      <c r="P29" s="3" t="s">
        <v>14</v>
      </c>
      <c r="Q29" s="2">
        <v>42803</v>
      </c>
      <c r="R29" s="2">
        <v>135450</v>
      </c>
      <c r="S29" s="2">
        <v>10379</v>
      </c>
      <c r="T29" s="2">
        <v>2164</v>
      </c>
      <c r="U29" s="2">
        <v>0</v>
      </c>
      <c r="V29" s="2">
        <v>13066</v>
      </c>
      <c r="W29" s="2">
        <v>0</v>
      </c>
      <c r="X29" s="2">
        <v>8443</v>
      </c>
      <c r="Y29" s="2">
        <v>3604</v>
      </c>
      <c r="Z29" s="2">
        <v>0</v>
      </c>
      <c r="AA29" s="1">
        <f t="shared" si="12"/>
        <v>56786</v>
      </c>
      <c r="AB29" s="12">
        <f t="shared" si="12"/>
        <v>159123</v>
      </c>
      <c r="AC29" s="13">
        <f>AA29+AB29</f>
        <v>215909</v>
      </c>
      <c r="AE29" s="3" t="s">
        <v>14</v>
      </c>
      <c r="AF29" s="2">
        <f t="shared" si="13"/>
        <v>4692.9112912646315</v>
      </c>
      <c r="AG29" s="2">
        <f t="shared" si="13"/>
        <v>6501.0052860834239</v>
      </c>
      <c r="AH29" s="2">
        <f t="shared" si="13"/>
        <v>9465.661142691979</v>
      </c>
      <c r="AI29" s="2">
        <f t="shared" si="13"/>
        <v>5933.2370609981526</v>
      </c>
      <c r="AJ29" s="2" t="str">
        <f t="shared" si="13"/>
        <v>N.A.</v>
      </c>
      <c r="AK29" s="2">
        <f t="shared" si="13"/>
        <v>12473.922011327106</v>
      </c>
      <c r="AL29" s="2" t="str">
        <f t="shared" si="13"/>
        <v>N.A.</v>
      </c>
      <c r="AM29" s="2">
        <f t="shared" si="13"/>
        <v>8402.6990406253753</v>
      </c>
      <c r="AN29" s="2">
        <f t="shared" si="13"/>
        <v>0</v>
      </c>
      <c r="AO29" s="2" t="str">
        <f t="shared" si="13"/>
        <v>N.A.</v>
      </c>
      <c r="AP29" s="15">
        <f t="shared" si="13"/>
        <v>5267.4035677807924</v>
      </c>
      <c r="AQ29" s="16">
        <f t="shared" si="13"/>
        <v>7084.6385751902599</v>
      </c>
      <c r="AR29" s="13">
        <f t="shared" si="13"/>
        <v>6606.6894988166296</v>
      </c>
    </row>
    <row r="30" spans="1:44" ht="15" customHeight="1" thickBot="1" x14ac:dyDescent="0.3">
      <c r="A30" s="3" t="s">
        <v>15</v>
      </c>
      <c r="B30" s="2">
        <v>15139506.999999998</v>
      </c>
      <c r="C30" s="2">
        <v>7861810</v>
      </c>
      <c r="D30" s="2">
        <v>6691788.9999999991</v>
      </c>
      <c r="E30" s="2">
        <v>1336869.9999999998</v>
      </c>
      <c r="F30" s="2"/>
      <c r="G30" s="2">
        <v>9255331</v>
      </c>
      <c r="H30" s="2">
        <v>10413014.999999994</v>
      </c>
      <c r="I30" s="2"/>
      <c r="J30" s="2">
        <v>0</v>
      </c>
      <c r="K30" s="2"/>
      <c r="L30" s="1">
        <f t="shared" si="11"/>
        <v>32244310.999999993</v>
      </c>
      <c r="M30" s="12">
        <f t="shared" si="11"/>
        <v>18454011</v>
      </c>
      <c r="N30" s="13">
        <f>L30+M30</f>
        <v>50698321.999999993</v>
      </c>
      <c r="P30" s="3" t="s">
        <v>15</v>
      </c>
      <c r="Q30" s="2">
        <v>4686</v>
      </c>
      <c r="R30" s="2">
        <v>1875</v>
      </c>
      <c r="S30" s="2">
        <v>1274</v>
      </c>
      <c r="T30" s="2">
        <v>527</v>
      </c>
      <c r="U30" s="2">
        <v>0</v>
      </c>
      <c r="V30" s="2">
        <v>2267</v>
      </c>
      <c r="W30" s="2">
        <v>14535</v>
      </c>
      <c r="X30" s="2">
        <v>0</v>
      </c>
      <c r="Y30" s="2">
        <v>5058</v>
      </c>
      <c r="Z30" s="2">
        <v>0</v>
      </c>
      <c r="AA30" s="1">
        <f t="shared" si="12"/>
        <v>25553</v>
      </c>
      <c r="AB30" s="12">
        <f t="shared" si="12"/>
        <v>4669</v>
      </c>
      <c r="AC30" s="18">
        <f>AA30+AB30</f>
        <v>30222</v>
      </c>
      <c r="AE30" s="3" t="s">
        <v>15</v>
      </c>
      <c r="AF30" s="2">
        <f t="shared" si="13"/>
        <v>3230.7953478446434</v>
      </c>
      <c r="AG30" s="2">
        <f t="shared" si="13"/>
        <v>4192.9653333333335</v>
      </c>
      <c r="AH30" s="2">
        <f t="shared" si="13"/>
        <v>5252.5816326530603</v>
      </c>
      <c r="AI30" s="2">
        <f t="shared" si="13"/>
        <v>2536.7552182163186</v>
      </c>
      <c r="AJ30" s="2" t="str">
        <f t="shared" si="13"/>
        <v>N.A.</v>
      </c>
      <c r="AK30" s="2">
        <f t="shared" si="13"/>
        <v>4082.6338773709749</v>
      </c>
      <c r="AL30" s="2">
        <f t="shared" si="13"/>
        <v>716.40970072239384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1261.8600947051225</v>
      </c>
      <c r="AQ30" s="16">
        <f t="shared" si="13"/>
        <v>3952.4547012208182</v>
      </c>
      <c r="AR30" s="13">
        <f t="shared" si="13"/>
        <v>1677.5303421348683</v>
      </c>
    </row>
    <row r="31" spans="1:44" ht="15" customHeight="1" thickBot="1" x14ac:dyDescent="0.3">
      <c r="A31" s="4" t="s">
        <v>16</v>
      </c>
      <c r="B31" s="2">
        <v>325887412.99999958</v>
      </c>
      <c r="C31" s="2">
        <v>891230225.99999964</v>
      </c>
      <c r="D31" s="2">
        <v>156203845.99999997</v>
      </c>
      <c r="E31" s="2">
        <v>14176395.000000002</v>
      </c>
      <c r="F31" s="2">
        <v>83824650</v>
      </c>
      <c r="G31" s="2">
        <v>172239596.00000006</v>
      </c>
      <c r="H31" s="2">
        <v>136910124.99999994</v>
      </c>
      <c r="I31" s="2">
        <v>70943988.000000045</v>
      </c>
      <c r="J31" s="2">
        <v>0</v>
      </c>
      <c r="K31" s="2"/>
      <c r="L31" s="1">
        <f t="shared" ref="L31" si="14">B31+D31+F31+H31+J31</f>
        <v>702826033.99999952</v>
      </c>
      <c r="M31" s="12">
        <f t="shared" ref="M31" si="15">C31+E31+G31+I31+K31</f>
        <v>1148590204.9999998</v>
      </c>
      <c r="N31" s="18">
        <f>L31+M31</f>
        <v>1851416238.9999993</v>
      </c>
      <c r="P31" s="4" t="s">
        <v>16</v>
      </c>
      <c r="Q31" s="2">
        <v>73747</v>
      </c>
      <c r="R31" s="2">
        <v>137786</v>
      </c>
      <c r="S31" s="2">
        <v>22527</v>
      </c>
      <c r="T31" s="2">
        <v>2691</v>
      </c>
      <c r="U31" s="2">
        <v>10738</v>
      </c>
      <c r="V31" s="2">
        <v>15333</v>
      </c>
      <c r="W31" s="2">
        <v>44073</v>
      </c>
      <c r="X31" s="2">
        <v>8443</v>
      </c>
      <c r="Y31" s="2">
        <v>11279</v>
      </c>
      <c r="Z31" s="2">
        <v>0</v>
      </c>
      <c r="AA31" s="1">
        <f t="shared" ref="AA31" si="16">Q31+S31+U31+W31+Y31</f>
        <v>162364</v>
      </c>
      <c r="AB31" s="12">
        <f t="shared" ref="AB31" si="17">R31+T31+V31+X31+Z31</f>
        <v>164253</v>
      </c>
      <c r="AC31" s="13">
        <f>AA31+AB31</f>
        <v>326617</v>
      </c>
      <c r="AE31" s="4" t="s">
        <v>16</v>
      </c>
      <c r="AF31" s="2">
        <f t="shared" ref="AF31:AO31" si="18">IFERROR(B31/Q31, "N.A.")</f>
        <v>4418.9921352732936</v>
      </c>
      <c r="AG31" s="2">
        <f t="shared" si="18"/>
        <v>6468.2204723266486</v>
      </c>
      <c r="AH31" s="2">
        <f t="shared" si="18"/>
        <v>6934.0722688329543</v>
      </c>
      <c r="AI31" s="2">
        <f t="shared" si="18"/>
        <v>5268.0769230769238</v>
      </c>
      <c r="AJ31" s="2">
        <f t="shared" si="18"/>
        <v>7806.3559322033898</v>
      </c>
      <c r="AK31" s="2">
        <f t="shared" si="18"/>
        <v>11233.261331768086</v>
      </c>
      <c r="AL31" s="2">
        <f t="shared" si="18"/>
        <v>3106.4398838291004</v>
      </c>
      <c r="AM31" s="2">
        <f t="shared" si="18"/>
        <v>8402.6990406253753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4328.7060801655507</v>
      </c>
      <c r="AQ31" s="16">
        <f t="shared" ref="AQ31" si="20">IFERROR(M31/AB31, "N.A.")</f>
        <v>6992.8111206492413</v>
      </c>
      <c r="AR31" s="13">
        <f t="shared" ref="AR31" si="21">IFERROR(N31/AC31, "N.A.")</f>
        <v>5668.4625693090047</v>
      </c>
    </row>
    <row r="32" spans="1:44" ht="15" customHeight="1" thickBot="1" x14ac:dyDescent="0.3">
      <c r="A32" s="5" t="s">
        <v>0</v>
      </c>
      <c r="B32" s="48">
        <f>B31+C31</f>
        <v>1217117638.9999993</v>
      </c>
      <c r="C32" s="49"/>
      <c r="D32" s="48">
        <f>D31+E31</f>
        <v>170380240.99999997</v>
      </c>
      <c r="E32" s="49"/>
      <c r="F32" s="48">
        <f>F31+G31</f>
        <v>256064246.00000006</v>
      </c>
      <c r="G32" s="49"/>
      <c r="H32" s="48">
        <f>H31+I31</f>
        <v>207854113</v>
      </c>
      <c r="I32" s="49"/>
      <c r="J32" s="48">
        <f>J31+K31</f>
        <v>0</v>
      </c>
      <c r="K32" s="49"/>
      <c r="L32" s="48">
        <f>L31+M31</f>
        <v>1851416238.9999993</v>
      </c>
      <c r="M32" s="50"/>
      <c r="N32" s="19">
        <f>B32+D32+F32+H32+J32</f>
        <v>1851416238.9999993</v>
      </c>
      <c r="P32" s="5" t="s">
        <v>0</v>
      </c>
      <c r="Q32" s="48">
        <f>Q31+R31</f>
        <v>211533</v>
      </c>
      <c r="R32" s="49"/>
      <c r="S32" s="48">
        <f>S31+T31</f>
        <v>25218</v>
      </c>
      <c r="T32" s="49"/>
      <c r="U32" s="48">
        <f>U31+V31</f>
        <v>26071</v>
      </c>
      <c r="V32" s="49"/>
      <c r="W32" s="48">
        <f>W31+X31</f>
        <v>52516</v>
      </c>
      <c r="X32" s="49"/>
      <c r="Y32" s="48">
        <f>Y31+Z31</f>
        <v>11279</v>
      </c>
      <c r="Z32" s="49"/>
      <c r="AA32" s="48">
        <f>AA31+AB31</f>
        <v>326617</v>
      </c>
      <c r="AB32" s="49"/>
      <c r="AC32" s="20">
        <f>Q32+S32+U32+W32+Y32</f>
        <v>326617</v>
      </c>
      <c r="AE32" s="5" t="s">
        <v>0</v>
      </c>
      <c r="AF32" s="28">
        <f>IFERROR(B32/Q32,"N.A.")</f>
        <v>5753.7955732675246</v>
      </c>
      <c r="AG32" s="29"/>
      <c r="AH32" s="28">
        <f>IFERROR(D32/S32,"N.A.")</f>
        <v>6756.2947497819005</v>
      </c>
      <c r="AI32" s="29"/>
      <c r="AJ32" s="28">
        <f>IFERROR(F32/U32,"N.A.")</f>
        <v>9821.803766637262</v>
      </c>
      <c r="AK32" s="29"/>
      <c r="AL32" s="28">
        <f>IFERROR(H32/W32,"N.A.")</f>
        <v>3957.9197387462868</v>
      </c>
      <c r="AM32" s="29"/>
      <c r="AN32" s="28">
        <f>IFERROR(J32/Y32,"N.A.")</f>
        <v>0</v>
      </c>
      <c r="AO32" s="29"/>
      <c r="AP32" s="28">
        <f>IFERROR(L32/AA32,"N.A.")</f>
        <v>5668.4625693090047</v>
      </c>
      <c r="AQ32" s="29"/>
      <c r="AR32" s="17">
        <f>IFERROR(N32/AC32, "N.A.")</f>
        <v>5668.4625693090047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>
        <v>9387866.0000000019</v>
      </c>
      <c r="C39" s="2"/>
      <c r="D39" s="2">
        <v>2523162.0000000005</v>
      </c>
      <c r="E39" s="2"/>
      <c r="F39" s="2">
        <v>7172489.9999999991</v>
      </c>
      <c r="G39" s="2"/>
      <c r="H39" s="2">
        <v>72610258.999999955</v>
      </c>
      <c r="I39" s="2"/>
      <c r="J39" s="2">
        <v>0</v>
      </c>
      <c r="K39" s="2"/>
      <c r="L39" s="1">
        <f t="shared" ref="L39:M42" si="22">B39+D39+F39+H39+J39</f>
        <v>91693776.999999955</v>
      </c>
      <c r="M39" s="12">
        <f t="shared" si="22"/>
        <v>0</v>
      </c>
      <c r="N39" s="13">
        <f>L39+M39</f>
        <v>91693776.999999955</v>
      </c>
      <c r="P39" s="3" t="s">
        <v>12</v>
      </c>
      <c r="Q39" s="2">
        <v>4219</v>
      </c>
      <c r="R39" s="2">
        <v>0</v>
      </c>
      <c r="S39" s="2">
        <v>830</v>
      </c>
      <c r="T39" s="2">
        <v>0</v>
      </c>
      <c r="U39" s="2">
        <v>1392</v>
      </c>
      <c r="V39" s="2">
        <v>0</v>
      </c>
      <c r="W39" s="2">
        <v>35606</v>
      </c>
      <c r="X39" s="2">
        <v>0</v>
      </c>
      <c r="Y39" s="2">
        <v>6769</v>
      </c>
      <c r="Z39" s="2">
        <v>0</v>
      </c>
      <c r="AA39" s="1">
        <f t="shared" ref="AA39:AB42" si="23">Q39+S39+U39+W39+Y39</f>
        <v>48816</v>
      </c>
      <c r="AB39" s="12">
        <f t="shared" si="23"/>
        <v>0</v>
      </c>
      <c r="AC39" s="13">
        <f>AA39+AB39</f>
        <v>48816</v>
      </c>
      <c r="AE39" s="3" t="s">
        <v>12</v>
      </c>
      <c r="AF39" s="2">
        <f t="shared" ref="AF39:AR42" si="24">IFERROR(B39/Q39, "N.A.")</f>
        <v>2225.1400805878175</v>
      </c>
      <c r="AG39" s="2" t="str">
        <f t="shared" si="24"/>
        <v>N.A.</v>
      </c>
      <c r="AH39" s="2">
        <f t="shared" si="24"/>
        <v>3039.9542168674702</v>
      </c>
      <c r="AI39" s="2" t="str">
        <f t="shared" si="24"/>
        <v>N.A.</v>
      </c>
      <c r="AJ39" s="2">
        <f t="shared" si="24"/>
        <v>5152.6508620689647</v>
      </c>
      <c r="AK39" s="2" t="str">
        <f t="shared" si="24"/>
        <v>N.A.</v>
      </c>
      <c r="AL39" s="2">
        <f t="shared" si="24"/>
        <v>2039.2703196090533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1878.3549860701401</v>
      </c>
      <c r="AQ39" s="16" t="str">
        <f t="shared" si="24"/>
        <v>N.A.</v>
      </c>
      <c r="AR39" s="13">
        <f t="shared" si="24"/>
        <v>1878.3549860701401</v>
      </c>
    </row>
    <row r="40" spans="1:44" ht="15" customHeight="1" thickBot="1" x14ac:dyDescent="0.3">
      <c r="A40" s="3" t="s">
        <v>13</v>
      </c>
      <c r="B40" s="2">
        <v>43158986.000000015</v>
      </c>
      <c r="C40" s="2">
        <v>4903485</v>
      </c>
      <c r="D40" s="2">
        <v>651965.99999999988</v>
      </c>
      <c r="E40" s="2"/>
      <c r="F40" s="2"/>
      <c r="G40" s="2"/>
      <c r="H40" s="2"/>
      <c r="I40" s="2"/>
      <c r="J40" s="2"/>
      <c r="K40" s="2"/>
      <c r="L40" s="1">
        <f t="shared" si="22"/>
        <v>43810952.000000015</v>
      </c>
      <c r="M40" s="12">
        <f t="shared" si="22"/>
        <v>4903485</v>
      </c>
      <c r="N40" s="13">
        <f>L40+M40</f>
        <v>48714437.000000015</v>
      </c>
      <c r="P40" s="3" t="s">
        <v>13</v>
      </c>
      <c r="Q40" s="2">
        <v>18238</v>
      </c>
      <c r="R40" s="2">
        <v>2145</v>
      </c>
      <c r="S40" s="2">
        <v>558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18796</v>
      </c>
      <c r="AB40" s="12">
        <f t="shared" si="23"/>
        <v>2145</v>
      </c>
      <c r="AC40" s="13">
        <f>AA40+AB40</f>
        <v>20941</v>
      </c>
      <c r="AE40" s="3" t="s">
        <v>13</v>
      </c>
      <c r="AF40" s="2">
        <f t="shared" si="24"/>
        <v>2366.4319552582529</v>
      </c>
      <c r="AG40" s="2">
        <f t="shared" si="24"/>
        <v>2286.0069930069931</v>
      </c>
      <c r="AH40" s="2">
        <f t="shared" si="24"/>
        <v>1168.3978494623655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2330.8657161098113</v>
      </c>
      <c r="AQ40" s="16">
        <f t="shared" si="24"/>
        <v>2286.0069930069931</v>
      </c>
      <c r="AR40" s="13">
        <f t="shared" si="24"/>
        <v>2326.2708084618698</v>
      </c>
    </row>
    <row r="41" spans="1:44" ht="15" customHeight="1" thickBot="1" x14ac:dyDescent="0.3">
      <c r="A41" s="3" t="s">
        <v>14</v>
      </c>
      <c r="B41" s="2">
        <v>98575631.999999985</v>
      </c>
      <c r="C41" s="2">
        <v>450932167.9999997</v>
      </c>
      <c r="D41" s="2">
        <v>15725441.999999998</v>
      </c>
      <c r="E41" s="2">
        <v>10945700</v>
      </c>
      <c r="F41" s="2"/>
      <c r="G41" s="2">
        <v>64373170.000000007</v>
      </c>
      <c r="H41" s="2"/>
      <c r="I41" s="2">
        <v>24293431.000000007</v>
      </c>
      <c r="J41" s="2">
        <v>0</v>
      </c>
      <c r="K41" s="2"/>
      <c r="L41" s="1">
        <f t="shared" si="22"/>
        <v>114301073.99999999</v>
      </c>
      <c r="M41" s="12">
        <f t="shared" si="22"/>
        <v>550544468.99999976</v>
      </c>
      <c r="N41" s="13">
        <f>L41+M41</f>
        <v>664845542.99999976</v>
      </c>
      <c r="P41" s="3" t="s">
        <v>14</v>
      </c>
      <c r="Q41" s="2">
        <v>23993</v>
      </c>
      <c r="R41" s="2">
        <v>76539</v>
      </c>
      <c r="S41" s="2">
        <v>2410</v>
      </c>
      <c r="T41" s="2">
        <v>890</v>
      </c>
      <c r="U41" s="2">
        <v>0</v>
      </c>
      <c r="V41" s="2">
        <v>4147</v>
      </c>
      <c r="W41" s="2">
        <v>0</v>
      </c>
      <c r="X41" s="2">
        <v>5447</v>
      </c>
      <c r="Y41" s="2">
        <v>7293</v>
      </c>
      <c r="Z41" s="2">
        <v>0</v>
      </c>
      <c r="AA41" s="1">
        <f t="shared" si="23"/>
        <v>33696</v>
      </c>
      <c r="AB41" s="12">
        <f t="shared" si="23"/>
        <v>87023</v>
      </c>
      <c r="AC41" s="13">
        <f>AA41+AB41</f>
        <v>120719</v>
      </c>
      <c r="AE41" s="3" t="s">
        <v>14</v>
      </c>
      <c r="AF41" s="2">
        <f t="shared" si="24"/>
        <v>4108.5163172592002</v>
      </c>
      <c r="AG41" s="2">
        <f t="shared" si="24"/>
        <v>5891.5346163393788</v>
      </c>
      <c r="AH41" s="2">
        <f t="shared" si="24"/>
        <v>6525.0796680497915</v>
      </c>
      <c r="AI41" s="2">
        <f t="shared" si="24"/>
        <v>12298.539325842698</v>
      </c>
      <c r="AJ41" s="2" t="str">
        <f t="shared" si="24"/>
        <v>N.A.</v>
      </c>
      <c r="AK41" s="2">
        <f t="shared" si="24"/>
        <v>15522.828550759587</v>
      </c>
      <c r="AL41" s="2" t="str">
        <f t="shared" si="24"/>
        <v>N.A.</v>
      </c>
      <c r="AM41" s="2">
        <f t="shared" si="24"/>
        <v>4459.9653020011028</v>
      </c>
      <c r="AN41" s="2">
        <f t="shared" si="24"/>
        <v>0</v>
      </c>
      <c r="AO41" s="2" t="str">
        <f t="shared" si="24"/>
        <v>N.A.</v>
      </c>
      <c r="AP41" s="15">
        <f t="shared" si="24"/>
        <v>3392.1258903133898</v>
      </c>
      <c r="AQ41" s="16">
        <f t="shared" si="24"/>
        <v>6326.4248417085109</v>
      </c>
      <c r="AR41" s="13">
        <f t="shared" si="24"/>
        <v>5507.381133044506</v>
      </c>
    </row>
    <row r="42" spans="1:44" ht="15" customHeight="1" thickBot="1" x14ac:dyDescent="0.3">
      <c r="A42" s="3" t="s">
        <v>15</v>
      </c>
      <c r="B42" s="2">
        <v>625000</v>
      </c>
      <c r="C42" s="2">
        <v>805820</v>
      </c>
      <c r="D42" s="2"/>
      <c r="E42" s="2"/>
      <c r="F42" s="2"/>
      <c r="G42" s="2">
        <v>435600</v>
      </c>
      <c r="H42" s="2">
        <v>1026929.0000000002</v>
      </c>
      <c r="I42" s="2"/>
      <c r="J42" s="2">
        <v>0</v>
      </c>
      <c r="K42" s="2"/>
      <c r="L42" s="1">
        <f t="shared" si="22"/>
        <v>1651929.0000000002</v>
      </c>
      <c r="M42" s="12">
        <f t="shared" si="22"/>
        <v>1241420</v>
      </c>
      <c r="N42" s="13">
        <f>L42+M42</f>
        <v>2893349</v>
      </c>
      <c r="P42" s="3" t="s">
        <v>15</v>
      </c>
      <c r="Q42" s="2">
        <v>165</v>
      </c>
      <c r="R42" s="2">
        <v>224</v>
      </c>
      <c r="S42" s="2">
        <v>0</v>
      </c>
      <c r="T42" s="2">
        <v>0</v>
      </c>
      <c r="U42" s="2">
        <v>0</v>
      </c>
      <c r="V42" s="2">
        <v>72</v>
      </c>
      <c r="W42" s="2">
        <v>610</v>
      </c>
      <c r="X42" s="2">
        <v>0</v>
      </c>
      <c r="Y42" s="2">
        <v>1629</v>
      </c>
      <c r="Z42" s="2">
        <v>0</v>
      </c>
      <c r="AA42" s="1">
        <f t="shared" si="23"/>
        <v>2404</v>
      </c>
      <c r="AB42" s="12">
        <f t="shared" si="23"/>
        <v>296</v>
      </c>
      <c r="AC42" s="13">
        <f>AA42+AB42</f>
        <v>2700</v>
      </c>
      <c r="AE42" s="3" t="s">
        <v>15</v>
      </c>
      <c r="AF42" s="2">
        <f t="shared" si="24"/>
        <v>3787.878787878788</v>
      </c>
      <c r="AG42" s="2">
        <f t="shared" si="24"/>
        <v>3597.4107142857142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>
        <f t="shared" si="24"/>
        <v>6050</v>
      </c>
      <c r="AL42" s="2">
        <f t="shared" si="24"/>
        <v>1683.4901639344266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5">
        <f t="shared" si="24"/>
        <v>687.15848585690526</v>
      </c>
      <c r="AQ42" s="16">
        <f t="shared" si="24"/>
        <v>4193.9864864864867</v>
      </c>
      <c r="AR42" s="13">
        <f t="shared" si="24"/>
        <v>1071.6107407407408</v>
      </c>
    </row>
    <row r="43" spans="1:44" ht="15" customHeight="1" thickBot="1" x14ac:dyDescent="0.3">
      <c r="A43" s="4" t="s">
        <v>16</v>
      </c>
      <c r="B43" s="2">
        <v>151747483.99999982</v>
      </c>
      <c r="C43" s="2">
        <v>456641472.9999997</v>
      </c>
      <c r="D43" s="2">
        <v>18900569.999999993</v>
      </c>
      <c r="E43" s="2">
        <v>10945700</v>
      </c>
      <c r="F43" s="2">
        <v>7172489.9999999991</v>
      </c>
      <c r="G43" s="2">
        <v>64808770.000000007</v>
      </c>
      <c r="H43" s="2">
        <v>73637188.000000045</v>
      </c>
      <c r="I43" s="2">
        <v>24293431.000000007</v>
      </c>
      <c r="J43" s="2">
        <v>0</v>
      </c>
      <c r="K43" s="2"/>
      <c r="L43" s="1">
        <f t="shared" ref="L43" si="25">B43+D43+F43+H43+J43</f>
        <v>251457731.99999988</v>
      </c>
      <c r="M43" s="12">
        <f t="shared" ref="M43" si="26">C43+E43+G43+I43+K43</f>
        <v>556689373.99999976</v>
      </c>
      <c r="N43" s="18">
        <f>L43+M43</f>
        <v>808147105.99999964</v>
      </c>
      <c r="P43" s="4" t="s">
        <v>16</v>
      </c>
      <c r="Q43" s="2">
        <v>46615</v>
      </c>
      <c r="R43" s="2">
        <v>78908</v>
      </c>
      <c r="S43" s="2">
        <v>3798</v>
      </c>
      <c r="T43" s="2">
        <v>890</v>
      </c>
      <c r="U43" s="2">
        <v>1392</v>
      </c>
      <c r="V43" s="2">
        <v>4219</v>
      </c>
      <c r="W43" s="2">
        <v>36216</v>
      </c>
      <c r="X43" s="2">
        <v>5447</v>
      </c>
      <c r="Y43" s="2">
        <v>15691</v>
      </c>
      <c r="Z43" s="2">
        <v>0</v>
      </c>
      <c r="AA43" s="1">
        <f t="shared" ref="AA43" si="27">Q43+S43+U43+W43+Y43</f>
        <v>103712</v>
      </c>
      <c r="AB43" s="12">
        <f t="shared" ref="AB43" si="28">R43+T43+V43+X43+Z43</f>
        <v>89464</v>
      </c>
      <c r="AC43" s="18">
        <f>AA43+AB43</f>
        <v>193176</v>
      </c>
      <c r="AE43" s="4" t="s">
        <v>16</v>
      </c>
      <c r="AF43" s="2">
        <f t="shared" ref="AF43:AO43" si="29">IFERROR(B43/Q43, "N.A.")</f>
        <v>3255.3359219135432</v>
      </c>
      <c r="AG43" s="2">
        <f t="shared" si="29"/>
        <v>5787.0111142089481</v>
      </c>
      <c r="AH43" s="2">
        <f t="shared" si="29"/>
        <v>4976.4533965244846</v>
      </c>
      <c r="AI43" s="2">
        <f t="shared" si="29"/>
        <v>12298.539325842698</v>
      </c>
      <c r="AJ43" s="2">
        <f t="shared" si="29"/>
        <v>5152.6508620689647</v>
      </c>
      <c r="AK43" s="2">
        <f t="shared" si="29"/>
        <v>15361.168523346767</v>
      </c>
      <c r="AL43" s="2">
        <f t="shared" si="29"/>
        <v>2033.277777777779</v>
      </c>
      <c r="AM43" s="2">
        <f t="shared" si="29"/>
        <v>4459.9653020011028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2424.5770209811776</v>
      </c>
      <c r="AQ43" s="16">
        <f t="shared" ref="AQ43" si="31">IFERROR(M43/AB43, "N.A.")</f>
        <v>6222.4959089689683</v>
      </c>
      <c r="AR43" s="13">
        <f t="shared" ref="AR43" si="32">IFERROR(N43/AC43, "N.A.")</f>
        <v>4183.4757216217313</v>
      </c>
    </row>
    <row r="44" spans="1:44" ht="15" customHeight="1" thickBot="1" x14ac:dyDescent="0.3">
      <c r="A44" s="5" t="s">
        <v>0</v>
      </c>
      <c r="B44" s="48">
        <f>B43+C43</f>
        <v>608388956.99999952</v>
      </c>
      <c r="C44" s="49"/>
      <c r="D44" s="48">
        <f>D43+E43</f>
        <v>29846269.999999993</v>
      </c>
      <c r="E44" s="49"/>
      <c r="F44" s="48">
        <f>F43+G43</f>
        <v>71981260</v>
      </c>
      <c r="G44" s="49"/>
      <c r="H44" s="48">
        <f>H43+I43</f>
        <v>97930619.00000006</v>
      </c>
      <c r="I44" s="49"/>
      <c r="J44" s="48">
        <f>J43+K43</f>
        <v>0</v>
      </c>
      <c r="K44" s="49"/>
      <c r="L44" s="48">
        <f>L43+M43</f>
        <v>808147105.99999964</v>
      </c>
      <c r="M44" s="50"/>
      <c r="N44" s="19">
        <f>B44+D44+F44+H44+J44</f>
        <v>808147105.99999952</v>
      </c>
      <c r="P44" s="5" t="s">
        <v>0</v>
      </c>
      <c r="Q44" s="48">
        <f>Q43+R43</f>
        <v>125523</v>
      </c>
      <c r="R44" s="49"/>
      <c r="S44" s="48">
        <f>S43+T43</f>
        <v>4688</v>
      </c>
      <c r="T44" s="49"/>
      <c r="U44" s="48">
        <f>U43+V43</f>
        <v>5611</v>
      </c>
      <c r="V44" s="49"/>
      <c r="W44" s="48">
        <f>W43+X43</f>
        <v>41663</v>
      </c>
      <c r="X44" s="49"/>
      <c r="Y44" s="48">
        <f>Y43+Z43</f>
        <v>15691</v>
      </c>
      <c r="Z44" s="49"/>
      <c r="AA44" s="48">
        <f>AA43+AB43</f>
        <v>193176</v>
      </c>
      <c r="AB44" s="50"/>
      <c r="AC44" s="19">
        <f>Q44+S44+U44+W44+Y44</f>
        <v>193176</v>
      </c>
      <c r="AE44" s="5" t="s">
        <v>0</v>
      </c>
      <c r="AF44" s="28">
        <f>IFERROR(B44/Q44,"N.A.")</f>
        <v>4846.8325087832472</v>
      </c>
      <c r="AG44" s="29"/>
      <c r="AH44" s="28">
        <f>IFERROR(D44/S44,"N.A.")</f>
        <v>6366.5251706484623</v>
      </c>
      <c r="AI44" s="29"/>
      <c r="AJ44" s="28">
        <f>IFERROR(F44/U44,"N.A.")</f>
        <v>12828.597397968277</v>
      </c>
      <c r="AK44" s="29"/>
      <c r="AL44" s="28">
        <f>IFERROR(H44/W44,"N.A.")</f>
        <v>2350.5417036699246</v>
      </c>
      <c r="AM44" s="29"/>
      <c r="AN44" s="28">
        <f>IFERROR(J44/Y44,"N.A.")</f>
        <v>0</v>
      </c>
      <c r="AO44" s="29"/>
      <c r="AP44" s="28">
        <f>IFERROR(L44/AA44,"N.A.")</f>
        <v>4183.4757216217313</v>
      </c>
      <c r="AQ44" s="29"/>
      <c r="AR44" s="17">
        <f>IFERROR(N44/AC44, "N.A.")</f>
        <v>4183.4757216217313</v>
      </c>
    </row>
  </sheetData>
  <mergeCells count="144">
    <mergeCell ref="AP20:AQ20"/>
    <mergeCell ref="AP32:AQ32"/>
    <mergeCell ref="AP44:AQ44"/>
    <mergeCell ref="A11:A14"/>
    <mergeCell ref="B11:M11"/>
    <mergeCell ref="N11:N14"/>
    <mergeCell ref="A23:A26"/>
    <mergeCell ref="B23:M23"/>
    <mergeCell ref="N23:N26"/>
    <mergeCell ref="H24:I25"/>
    <mergeCell ref="J24:K25"/>
    <mergeCell ref="L24:M25"/>
    <mergeCell ref="B13:C13"/>
    <mergeCell ref="D13:E13"/>
    <mergeCell ref="B20:C20"/>
    <mergeCell ref="D20:E20"/>
    <mergeCell ref="F20:G20"/>
    <mergeCell ref="H20:I20"/>
    <mergeCell ref="J20:K20"/>
    <mergeCell ref="B24:E24"/>
    <mergeCell ref="F24:G25"/>
    <mergeCell ref="L20:M20"/>
    <mergeCell ref="N35:N38"/>
    <mergeCell ref="B12:E12"/>
    <mergeCell ref="F12:G13"/>
    <mergeCell ref="H12:I13"/>
    <mergeCell ref="J12:K13"/>
    <mergeCell ref="L12:M13"/>
    <mergeCell ref="P23:P26"/>
    <mergeCell ref="B36:E36"/>
    <mergeCell ref="F36:G37"/>
    <mergeCell ref="H36:I37"/>
    <mergeCell ref="J36:K37"/>
    <mergeCell ref="L36:M37"/>
    <mergeCell ref="B37:C37"/>
    <mergeCell ref="B25:C25"/>
    <mergeCell ref="D25:E25"/>
    <mergeCell ref="P11:P14"/>
    <mergeCell ref="P35:P38"/>
    <mergeCell ref="L32:M32"/>
    <mergeCell ref="A35:A38"/>
    <mergeCell ref="B35:M35"/>
    <mergeCell ref="J32:K32"/>
    <mergeCell ref="B44:C44"/>
    <mergeCell ref="D44:E44"/>
    <mergeCell ref="F44:G44"/>
    <mergeCell ref="H44:I44"/>
    <mergeCell ref="J44:K44"/>
    <mergeCell ref="D37:E37"/>
    <mergeCell ref="B32:C32"/>
    <mergeCell ref="D32:E32"/>
    <mergeCell ref="F32:G32"/>
    <mergeCell ref="H32:I32"/>
    <mergeCell ref="L44:M44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Q11:AB11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Q23:AB23"/>
    <mergeCell ref="AC23:AC26"/>
    <mergeCell ref="AE23:AE26"/>
    <mergeCell ref="AF23:AQ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Q35:AB35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  <c r="Q2" s="9"/>
      <c r="R2" s="9"/>
      <c r="S2" s="9"/>
      <c r="T2" s="9"/>
      <c r="U2" s="9"/>
      <c r="V2" s="9"/>
      <c r="W2" s="9"/>
      <c r="X2" s="9"/>
      <c r="Y2" s="9"/>
      <c r="Z2" s="9"/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5">
        <v>2006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6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7">
        <v>46003</v>
      </c>
    </row>
    <row r="9" spans="1:44" ht="15" customHeight="1" x14ac:dyDescent="0.25">
      <c r="A9" s="7"/>
    </row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>
        <v>1229370</v>
      </c>
      <c r="C15" s="2"/>
      <c r="D15" s="2">
        <v>438780</v>
      </c>
      <c r="E15" s="2"/>
      <c r="F15" s="2">
        <v>451200</v>
      </c>
      <c r="G15" s="2"/>
      <c r="H15" s="2">
        <v>2443094</v>
      </c>
      <c r="I15" s="2"/>
      <c r="J15" s="2">
        <v>0</v>
      </c>
      <c r="K15" s="2"/>
      <c r="L15" s="1">
        <f t="shared" ref="L15:M18" si="0">B15+D15+F15+H15+J15</f>
        <v>4562444</v>
      </c>
      <c r="M15" s="12">
        <f t="shared" si="0"/>
        <v>0</v>
      </c>
      <c r="N15" s="13">
        <f>L15+M15</f>
        <v>4562444</v>
      </c>
      <c r="P15" s="3" t="s">
        <v>12</v>
      </c>
      <c r="Q15" s="2">
        <v>337</v>
      </c>
      <c r="R15" s="2">
        <v>0</v>
      </c>
      <c r="S15" s="2">
        <v>142</v>
      </c>
      <c r="T15" s="2">
        <v>0</v>
      </c>
      <c r="U15" s="2">
        <v>155</v>
      </c>
      <c r="V15" s="2">
        <v>0</v>
      </c>
      <c r="W15" s="2">
        <v>2376</v>
      </c>
      <c r="X15" s="2">
        <v>0</v>
      </c>
      <c r="Y15" s="2">
        <v>778</v>
      </c>
      <c r="Z15" s="2">
        <v>0</v>
      </c>
      <c r="AA15" s="1">
        <f t="shared" ref="AA15:AB18" si="1">Q15+S15+U15+W15+Y15</f>
        <v>3788</v>
      </c>
      <c r="AB15" s="12">
        <f t="shared" si="1"/>
        <v>0</v>
      </c>
      <c r="AC15" s="13">
        <f>AA15+AB15</f>
        <v>3788</v>
      </c>
      <c r="AE15" s="3" t="s">
        <v>12</v>
      </c>
      <c r="AF15" s="2">
        <f t="shared" ref="AF15:AR18" si="2">IFERROR(B15/Q15, "N.A.")</f>
        <v>3647.9821958456973</v>
      </c>
      <c r="AG15" s="2" t="str">
        <f t="shared" si="2"/>
        <v>N.A.</v>
      </c>
      <c r="AH15" s="2">
        <f t="shared" si="2"/>
        <v>3090</v>
      </c>
      <c r="AI15" s="2" t="str">
        <f t="shared" si="2"/>
        <v>N.A.</v>
      </c>
      <c r="AJ15" s="2">
        <f t="shared" si="2"/>
        <v>2910.9677419354839</v>
      </c>
      <c r="AK15" s="2" t="str">
        <f t="shared" si="2"/>
        <v>N.A.</v>
      </c>
      <c r="AL15" s="2">
        <f t="shared" si="2"/>
        <v>1028.2382154882155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1204.4466737064413</v>
      </c>
      <c r="AQ15" s="16" t="str">
        <f t="shared" si="2"/>
        <v>N.A.</v>
      </c>
      <c r="AR15" s="13">
        <f t="shared" si="2"/>
        <v>1204.4466737064413</v>
      </c>
    </row>
    <row r="16" spans="1:44" ht="15" customHeight="1" thickBot="1" x14ac:dyDescent="0.3">
      <c r="A16" s="3" t="s">
        <v>13</v>
      </c>
      <c r="B16" s="2">
        <v>1051805</v>
      </c>
      <c r="C16" s="2">
        <v>456200</v>
      </c>
      <c r="D16" s="2">
        <v>59211</v>
      </c>
      <c r="E16" s="2"/>
      <c r="F16" s="2"/>
      <c r="G16" s="2"/>
      <c r="H16" s="2"/>
      <c r="I16" s="2"/>
      <c r="J16" s="2"/>
      <c r="K16" s="2"/>
      <c r="L16" s="1">
        <f t="shared" si="0"/>
        <v>1111016</v>
      </c>
      <c r="M16" s="12">
        <f t="shared" si="0"/>
        <v>456200</v>
      </c>
      <c r="N16" s="13">
        <f>L16+M16</f>
        <v>1567216</v>
      </c>
      <c r="P16" s="3" t="s">
        <v>13</v>
      </c>
      <c r="Q16" s="2">
        <v>838</v>
      </c>
      <c r="R16" s="2">
        <v>266</v>
      </c>
      <c r="S16" s="2">
        <v>153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991</v>
      </c>
      <c r="AB16" s="12">
        <f t="shared" si="1"/>
        <v>266</v>
      </c>
      <c r="AC16" s="13">
        <f>AA16+AB16</f>
        <v>1257</v>
      </c>
      <c r="AE16" s="3" t="s">
        <v>13</v>
      </c>
      <c r="AF16" s="2">
        <f t="shared" si="2"/>
        <v>1255.1372315035799</v>
      </c>
      <c r="AG16" s="2">
        <f t="shared" si="2"/>
        <v>1715.0375939849623</v>
      </c>
      <c r="AH16" s="2">
        <f t="shared" si="2"/>
        <v>387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1121.1059535822401</v>
      </c>
      <c r="AQ16" s="16">
        <f t="shared" si="2"/>
        <v>1715.0375939849623</v>
      </c>
      <c r="AR16" s="13">
        <f t="shared" si="2"/>
        <v>1246.7907716785999</v>
      </c>
    </row>
    <row r="17" spans="1:44" ht="15" customHeight="1" thickBot="1" x14ac:dyDescent="0.3">
      <c r="A17" s="3" t="s">
        <v>14</v>
      </c>
      <c r="B17" s="2">
        <v>4715140</v>
      </c>
      <c r="C17" s="2">
        <v>20956480</v>
      </c>
      <c r="D17" s="2">
        <v>164475</v>
      </c>
      <c r="E17" s="2"/>
      <c r="F17" s="2"/>
      <c r="G17" s="2">
        <v>1973700</v>
      </c>
      <c r="H17" s="2"/>
      <c r="I17" s="2">
        <v>1463940</v>
      </c>
      <c r="J17" s="2">
        <v>0</v>
      </c>
      <c r="K17" s="2"/>
      <c r="L17" s="1">
        <f t="shared" si="0"/>
        <v>4879615</v>
      </c>
      <c r="M17" s="12">
        <f t="shared" si="0"/>
        <v>24394120</v>
      </c>
      <c r="N17" s="13">
        <f>L17+M17</f>
        <v>29273735</v>
      </c>
      <c r="P17" s="3" t="s">
        <v>14</v>
      </c>
      <c r="Q17" s="2">
        <v>1532</v>
      </c>
      <c r="R17" s="2">
        <v>3598</v>
      </c>
      <c r="S17" s="2">
        <v>153</v>
      </c>
      <c r="T17" s="2">
        <v>0</v>
      </c>
      <c r="U17" s="2">
        <v>0</v>
      </c>
      <c r="V17" s="2">
        <v>153</v>
      </c>
      <c r="W17" s="2">
        <v>0</v>
      </c>
      <c r="X17" s="2">
        <v>390</v>
      </c>
      <c r="Y17" s="2">
        <v>155</v>
      </c>
      <c r="Z17" s="2">
        <v>0</v>
      </c>
      <c r="AA17" s="1">
        <f t="shared" si="1"/>
        <v>1840</v>
      </c>
      <c r="AB17" s="12">
        <f t="shared" si="1"/>
        <v>4141</v>
      </c>
      <c r="AC17" s="13">
        <f>AA17+AB17</f>
        <v>5981</v>
      </c>
      <c r="AE17" s="3" t="s">
        <v>14</v>
      </c>
      <c r="AF17" s="2">
        <f t="shared" si="2"/>
        <v>3077.7676240208875</v>
      </c>
      <c r="AG17" s="2">
        <f t="shared" si="2"/>
        <v>5824.4802668148968</v>
      </c>
      <c r="AH17" s="2">
        <f t="shared" si="2"/>
        <v>1075</v>
      </c>
      <c r="AI17" s="2" t="str">
        <f t="shared" si="2"/>
        <v>N.A.</v>
      </c>
      <c r="AJ17" s="2" t="str">
        <f t="shared" si="2"/>
        <v>N.A.</v>
      </c>
      <c r="AK17" s="2">
        <f t="shared" si="2"/>
        <v>12900</v>
      </c>
      <c r="AL17" s="2" t="str">
        <f t="shared" si="2"/>
        <v>N.A.</v>
      </c>
      <c r="AM17" s="2">
        <f t="shared" si="2"/>
        <v>3753.6923076923076</v>
      </c>
      <c r="AN17" s="2">
        <f t="shared" si="2"/>
        <v>0</v>
      </c>
      <c r="AO17" s="2" t="str">
        <f t="shared" si="2"/>
        <v>N.A.</v>
      </c>
      <c r="AP17" s="15">
        <f t="shared" si="2"/>
        <v>2651.9646739130435</v>
      </c>
      <c r="AQ17" s="16">
        <f t="shared" si="2"/>
        <v>5890.8765998551071</v>
      </c>
      <c r="AR17" s="13">
        <f t="shared" si="2"/>
        <v>4894.4549406453771</v>
      </c>
    </row>
    <row r="18" spans="1:44" ht="15" customHeight="1" thickBot="1" x14ac:dyDescent="0.3">
      <c r="A18" s="3" t="s">
        <v>15</v>
      </c>
      <c r="B18" s="2">
        <v>645602</v>
      </c>
      <c r="C18" s="2">
        <v>1568305</v>
      </c>
      <c r="D18" s="2">
        <v>408156</v>
      </c>
      <c r="E18" s="2"/>
      <c r="F18" s="2"/>
      <c r="G18" s="2"/>
      <c r="H18" s="2">
        <v>885645</v>
      </c>
      <c r="I18" s="2"/>
      <c r="J18" s="2">
        <v>0</v>
      </c>
      <c r="K18" s="2"/>
      <c r="L18" s="1">
        <f t="shared" si="0"/>
        <v>1939403</v>
      </c>
      <c r="M18" s="12">
        <f t="shared" si="0"/>
        <v>1568305</v>
      </c>
      <c r="N18" s="13">
        <f>L18+M18</f>
        <v>3507708</v>
      </c>
      <c r="P18" s="3" t="s">
        <v>15</v>
      </c>
      <c r="Q18" s="2">
        <v>253</v>
      </c>
      <c r="R18" s="2">
        <v>518</v>
      </c>
      <c r="S18" s="2">
        <v>113</v>
      </c>
      <c r="T18" s="2">
        <v>0</v>
      </c>
      <c r="U18" s="2">
        <v>0</v>
      </c>
      <c r="V18" s="2">
        <v>0</v>
      </c>
      <c r="W18" s="2">
        <v>4002</v>
      </c>
      <c r="X18" s="2">
        <v>0</v>
      </c>
      <c r="Y18" s="2">
        <v>1720</v>
      </c>
      <c r="Z18" s="2">
        <v>0</v>
      </c>
      <c r="AA18" s="1">
        <f t="shared" si="1"/>
        <v>6088</v>
      </c>
      <c r="AB18" s="12">
        <f t="shared" si="1"/>
        <v>518</v>
      </c>
      <c r="AC18" s="18">
        <f>AA18+AB18</f>
        <v>6606</v>
      </c>
      <c r="AE18" s="3" t="s">
        <v>15</v>
      </c>
      <c r="AF18" s="2">
        <f t="shared" si="2"/>
        <v>2551.786561264822</v>
      </c>
      <c r="AG18" s="2">
        <f t="shared" si="2"/>
        <v>3027.6158301158302</v>
      </c>
      <c r="AH18" s="2">
        <f t="shared" si="2"/>
        <v>3612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>
        <f t="shared" si="2"/>
        <v>221.30059970014992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318.56159658344285</v>
      </c>
      <c r="AQ18" s="16">
        <f t="shared" si="2"/>
        <v>3027.6158301158302</v>
      </c>
      <c r="AR18" s="13">
        <f t="shared" si="2"/>
        <v>530.9881925522252</v>
      </c>
    </row>
    <row r="19" spans="1:44" ht="15" customHeight="1" thickBot="1" x14ac:dyDescent="0.3">
      <c r="A19" s="4" t="s">
        <v>16</v>
      </c>
      <c r="B19" s="2">
        <v>7641916.9999999981</v>
      </c>
      <c r="C19" s="2">
        <v>22980985</v>
      </c>
      <c r="D19" s="2">
        <v>1070622</v>
      </c>
      <c r="E19" s="2"/>
      <c r="F19" s="2">
        <v>451200</v>
      </c>
      <c r="G19" s="2">
        <v>1973700</v>
      </c>
      <c r="H19" s="2">
        <v>3328739.0000000009</v>
      </c>
      <c r="I19" s="2">
        <v>1463940</v>
      </c>
      <c r="J19" s="2">
        <v>0</v>
      </c>
      <c r="K19" s="2"/>
      <c r="L19" s="1">
        <f t="shared" ref="L19" si="3">B19+D19+F19+H19+J19</f>
        <v>12492478</v>
      </c>
      <c r="M19" s="12">
        <f t="shared" ref="M19" si="4">C19+E19+G19+I19+K19</f>
        <v>26418625</v>
      </c>
      <c r="N19" s="18">
        <f>L19+M19</f>
        <v>38911103</v>
      </c>
      <c r="P19" s="4" t="s">
        <v>16</v>
      </c>
      <c r="Q19" s="2">
        <v>2960</v>
      </c>
      <c r="R19" s="2">
        <v>4382</v>
      </c>
      <c r="S19" s="2">
        <v>561</v>
      </c>
      <c r="T19" s="2">
        <v>0</v>
      </c>
      <c r="U19" s="2">
        <v>155</v>
      </c>
      <c r="V19" s="2">
        <v>153</v>
      </c>
      <c r="W19" s="2">
        <v>6378</v>
      </c>
      <c r="X19" s="2">
        <v>390</v>
      </c>
      <c r="Y19" s="2">
        <v>2653</v>
      </c>
      <c r="Z19" s="2">
        <v>0</v>
      </c>
      <c r="AA19" s="1">
        <f t="shared" ref="AA19" si="5">Q19+S19+U19+W19+Y19</f>
        <v>12707</v>
      </c>
      <c r="AB19" s="12">
        <f t="shared" ref="AB19" si="6">R19+T19+V19+X19+Z19</f>
        <v>4925</v>
      </c>
      <c r="AC19" s="13">
        <f>AA19+AB19</f>
        <v>17632</v>
      </c>
      <c r="AE19" s="4" t="s">
        <v>16</v>
      </c>
      <c r="AF19" s="2">
        <f t="shared" ref="AF19:AO19" si="7">IFERROR(B19/Q19, "N.A.")</f>
        <v>2581.7287162162156</v>
      </c>
      <c r="AG19" s="2">
        <f t="shared" si="7"/>
        <v>5244.4055225924239</v>
      </c>
      <c r="AH19" s="2">
        <f t="shared" si="7"/>
        <v>1908.4171122994653</v>
      </c>
      <c r="AI19" s="2" t="str">
        <f t="shared" si="7"/>
        <v>N.A.</v>
      </c>
      <c r="AJ19" s="2">
        <f t="shared" si="7"/>
        <v>2910.9677419354839</v>
      </c>
      <c r="AK19" s="2">
        <f t="shared" si="7"/>
        <v>12900</v>
      </c>
      <c r="AL19" s="2">
        <f t="shared" si="7"/>
        <v>521.9095327688932</v>
      </c>
      <c r="AM19" s="2">
        <f t="shared" si="7"/>
        <v>3753.6923076923076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983.11780908160858</v>
      </c>
      <c r="AQ19" s="16">
        <f t="shared" ref="AQ19" si="9">IFERROR(M19/AB19, "N.A.")</f>
        <v>5364.1878172588831</v>
      </c>
      <c r="AR19" s="13">
        <f t="shared" ref="AR19" si="10">IFERROR(N19/AC19, "N.A.")</f>
        <v>2206.8456783121596</v>
      </c>
    </row>
    <row r="20" spans="1:44" ht="15" customHeight="1" thickBot="1" x14ac:dyDescent="0.3">
      <c r="A20" s="5" t="s">
        <v>0</v>
      </c>
      <c r="B20" s="48">
        <f>B19+C19</f>
        <v>30622902</v>
      </c>
      <c r="C20" s="49"/>
      <c r="D20" s="48">
        <f>D19+E19</f>
        <v>1070622</v>
      </c>
      <c r="E20" s="49"/>
      <c r="F20" s="48">
        <f>F19+G19</f>
        <v>2424900</v>
      </c>
      <c r="G20" s="49"/>
      <c r="H20" s="48">
        <f>H19+I19</f>
        <v>4792679.0000000009</v>
      </c>
      <c r="I20" s="49"/>
      <c r="J20" s="48">
        <f>J19+K19</f>
        <v>0</v>
      </c>
      <c r="K20" s="49"/>
      <c r="L20" s="48">
        <f>L19+M19</f>
        <v>38911103</v>
      </c>
      <c r="M20" s="50"/>
      <c r="N20" s="19">
        <f>B20+D20+F20+H20+J20</f>
        <v>38911103</v>
      </c>
      <c r="P20" s="5" t="s">
        <v>0</v>
      </c>
      <c r="Q20" s="48">
        <f>Q19+R19</f>
        <v>7342</v>
      </c>
      <c r="R20" s="49"/>
      <c r="S20" s="48">
        <f>S19+T19</f>
        <v>561</v>
      </c>
      <c r="T20" s="49"/>
      <c r="U20" s="48">
        <f>U19+V19</f>
        <v>308</v>
      </c>
      <c r="V20" s="49"/>
      <c r="W20" s="48">
        <f>W19+X19</f>
        <v>6768</v>
      </c>
      <c r="X20" s="49"/>
      <c r="Y20" s="48">
        <f>Y19+Z19</f>
        <v>2653</v>
      </c>
      <c r="Z20" s="49"/>
      <c r="AA20" s="48">
        <f>AA19+AB19</f>
        <v>17632</v>
      </c>
      <c r="AB20" s="49"/>
      <c r="AC20" s="20">
        <f>Q20+S20+U20+W20+Y20</f>
        <v>17632</v>
      </c>
      <c r="AE20" s="5" t="s">
        <v>0</v>
      </c>
      <c r="AF20" s="28">
        <f>IFERROR(B20/Q20,"N.A.")</f>
        <v>4170.9210024516478</v>
      </c>
      <c r="AG20" s="29"/>
      <c r="AH20" s="28">
        <f>IFERROR(D20/S20,"N.A.")</f>
        <v>1908.4171122994653</v>
      </c>
      <c r="AI20" s="29"/>
      <c r="AJ20" s="28">
        <f>IFERROR(F20/U20,"N.A.")</f>
        <v>7873.0519480519479</v>
      </c>
      <c r="AK20" s="29"/>
      <c r="AL20" s="28">
        <f>IFERROR(H20/W20,"N.A.")</f>
        <v>708.1381501182035</v>
      </c>
      <c r="AM20" s="29"/>
      <c r="AN20" s="28">
        <f>IFERROR(J20/Y20,"N.A.")</f>
        <v>0</v>
      </c>
      <c r="AO20" s="29"/>
      <c r="AP20" s="28">
        <f>IFERROR(L20/AA20,"N.A.")</f>
        <v>2206.8456783121596</v>
      </c>
      <c r="AQ20" s="29"/>
      <c r="AR20" s="17">
        <f>IFERROR(N20/AC20, "N.A.")</f>
        <v>2206.8456783121596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>
        <v>1229370</v>
      </c>
      <c r="C27" s="2"/>
      <c r="D27" s="2">
        <v>183180</v>
      </c>
      <c r="E27" s="2"/>
      <c r="F27" s="2">
        <v>426000</v>
      </c>
      <c r="G27" s="2"/>
      <c r="H27" s="2">
        <v>1739820</v>
      </c>
      <c r="I27" s="2"/>
      <c r="J27" s="2">
        <v>0</v>
      </c>
      <c r="K27" s="2"/>
      <c r="L27" s="1">
        <f t="shared" ref="L27:M30" si="11">B27+D27+F27+H27+J27</f>
        <v>3578370</v>
      </c>
      <c r="M27" s="12">
        <f t="shared" si="11"/>
        <v>0</v>
      </c>
      <c r="N27" s="13">
        <f>L27+M27</f>
        <v>3578370</v>
      </c>
      <c r="P27" s="3" t="s">
        <v>12</v>
      </c>
      <c r="Q27" s="2">
        <v>337</v>
      </c>
      <c r="R27" s="2">
        <v>0</v>
      </c>
      <c r="S27" s="2">
        <v>71</v>
      </c>
      <c r="T27" s="2">
        <v>0</v>
      </c>
      <c r="U27" s="2">
        <v>71</v>
      </c>
      <c r="V27" s="2">
        <v>0</v>
      </c>
      <c r="W27" s="2">
        <v>543</v>
      </c>
      <c r="X27" s="2">
        <v>0</v>
      </c>
      <c r="Y27" s="2">
        <v>209</v>
      </c>
      <c r="Z27" s="2">
        <v>0</v>
      </c>
      <c r="AA27" s="1">
        <f t="shared" ref="AA27:AB30" si="12">Q27+S27+U27+W27+Y27</f>
        <v>1231</v>
      </c>
      <c r="AB27" s="12">
        <f t="shared" si="12"/>
        <v>0</v>
      </c>
      <c r="AC27" s="13">
        <f>AA27+AB27</f>
        <v>1231</v>
      </c>
      <c r="AE27" s="3" t="s">
        <v>12</v>
      </c>
      <c r="AF27" s="2">
        <f t="shared" ref="AF27:AR30" si="13">IFERROR(B27/Q27, "N.A.")</f>
        <v>3647.9821958456973</v>
      </c>
      <c r="AG27" s="2" t="str">
        <f t="shared" si="13"/>
        <v>N.A.</v>
      </c>
      <c r="AH27" s="2">
        <f t="shared" si="13"/>
        <v>2580</v>
      </c>
      <c r="AI27" s="2" t="str">
        <f t="shared" si="13"/>
        <v>N.A.</v>
      </c>
      <c r="AJ27" s="2">
        <f t="shared" si="13"/>
        <v>6000</v>
      </c>
      <c r="AK27" s="2" t="str">
        <f t="shared" si="13"/>
        <v>N.A.</v>
      </c>
      <c r="AL27" s="2">
        <f t="shared" si="13"/>
        <v>3204.0883977900553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2906.880584890333</v>
      </c>
      <c r="AQ27" s="16" t="str">
        <f t="shared" si="13"/>
        <v>N.A.</v>
      </c>
      <c r="AR27" s="13">
        <f t="shared" si="13"/>
        <v>2906.880584890333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2">
        <f t="shared" si="11"/>
        <v>0</v>
      </c>
      <c r="N28" s="13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0</v>
      </c>
      <c r="AB28" s="12">
        <f t="shared" si="12"/>
        <v>0</v>
      </c>
      <c r="AC28" s="13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3" t="str">
        <f t="shared" si="13"/>
        <v>N.A.</v>
      </c>
    </row>
    <row r="29" spans="1:44" ht="15" customHeight="1" thickBot="1" x14ac:dyDescent="0.3">
      <c r="A29" s="3" t="s">
        <v>14</v>
      </c>
      <c r="B29" s="2">
        <v>3315890</v>
      </c>
      <c r="C29" s="2">
        <v>10213980</v>
      </c>
      <c r="D29" s="2">
        <v>164475</v>
      </c>
      <c r="E29" s="2"/>
      <c r="F29" s="2"/>
      <c r="G29" s="2">
        <v>1973700</v>
      </c>
      <c r="H29" s="2"/>
      <c r="I29" s="2">
        <v>1463940</v>
      </c>
      <c r="J29" s="2"/>
      <c r="K29" s="2"/>
      <c r="L29" s="1">
        <f t="shared" si="11"/>
        <v>3480365</v>
      </c>
      <c r="M29" s="12">
        <f t="shared" si="11"/>
        <v>13651620</v>
      </c>
      <c r="N29" s="13">
        <f>L29+M29</f>
        <v>17131985</v>
      </c>
      <c r="P29" s="3" t="s">
        <v>14</v>
      </c>
      <c r="Q29" s="2">
        <v>957</v>
      </c>
      <c r="R29" s="2">
        <v>1925</v>
      </c>
      <c r="S29" s="2">
        <v>153</v>
      </c>
      <c r="T29" s="2">
        <v>0</v>
      </c>
      <c r="U29" s="2">
        <v>0</v>
      </c>
      <c r="V29" s="2">
        <v>153</v>
      </c>
      <c r="W29" s="2">
        <v>0</v>
      </c>
      <c r="X29" s="2">
        <v>390</v>
      </c>
      <c r="Y29" s="2">
        <v>0</v>
      </c>
      <c r="Z29" s="2">
        <v>0</v>
      </c>
      <c r="AA29" s="1">
        <f t="shared" si="12"/>
        <v>1110</v>
      </c>
      <c r="AB29" s="12">
        <f t="shared" si="12"/>
        <v>2468</v>
      </c>
      <c r="AC29" s="13">
        <f>AA29+AB29</f>
        <v>3578</v>
      </c>
      <c r="AE29" s="3" t="s">
        <v>14</v>
      </c>
      <c r="AF29" s="2">
        <f t="shared" si="13"/>
        <v>3464.8798328108674</v>
      </c>
      <c r="AG29" s="2">
        <f t="shared" si="13"/>
        <v>5305.9636363636364</v>
      </c>
      <c r="AH29" s="2">
        <f t="shared" si="13"/>
        <v>1075</v>
      </c>
      <c r="AI29" s="2" t="str">
        <f t="shared" si="13"/>
        <v>N.A.</v>
      </c>
      <c r="AJ29" s="2" t="str">
        <f t="shared" si="13"/>
        <v>N.A.</v>
      </c>
      <c r="AK29" s="2">
        <f t="shared" si="13"/>
        <v>12900</v>
      </c>
      <c r="AL29" s="2" t="str">
        <f t="shared" si="13"/>
        <v>N.A.</v>
      </c>
      <c r="AM29" s="2">
        <f t="shared" si="13"/>
        <v>3753.6923076923076</v>
      </c>
      <c r="AN29" s="2" t="str">
        <f t="shared" si="13"/>
        <v>N.A.</v>
      </c>
      <c r="AO29" s="2" t="str">
        <f t="shared" si="13"/>
        <v>N.A.</v>
      </c>
      <c r="AP29" s="15">
        <f t="shared" si="13"/>
        <v>3135.463963963964</v>
      </c>
      <c r="AQ29" s="16">
        <f t="shared" si="13"/>
        <v>5531.4505672609403</v>
      </c>
      <c r="AR29" s="13">
        <f t="shared" si="13"/>
        <v>4788.1456120737839</v>
      </c>
    </row>
    <row r="30" spans="1:44" ht="15" customHeight="1" thickBot="1" x14ac:dyDescent="0.3">
      <c r="A30" s="3" t="s">
        <v>15</v>
      </c>
      <c r="B30" s="2">
        <v>645602</v>
      </c>
      <c r="C30" s="2">
        <v>762485</v>
      </c>
      <c r="D30" s="2">
        <v>408156</v>
      </c>
      <c r="E30" s="2"/>
      <c r="F30" s="2"/>
      <c r="G30" s="2"/>
      <c r="H30" s="2">
        <v>203224.99999999997</v>
      </c>
      <c r="I30" s="2"/>
      <c r="J30" s="2">
        <v>0</v>
      </c>
      <c r="K30" s="2"/>
      <c r="L30" s="1">
        <f t="shared" si="11"/>
        <v>1256983</v>
      </c>
      <c r="M30" s="12">
        <f t="shared" si="11"/>
        <v>762485</v>
      </c>
      <c r="N30" s="13">
        <f>L30+M30</f>
        <v>2019468</v>
      </c>
      <c r="P30" s="3" t="s">
        <v>15</v>
      </c>
      <c r="Q30" s="2">
        <v>253</v>
      </c>
      <c r="R30" s="2">
        <v>294</v>
      </c>
      <c r="S30" s="2">
        <v>113</v>
      </c>
      <c r="T30" s="2">
        <v>0</v>
      </c>
      <c r="U30" s="2">
        <v>0</v>
      </c>
      <c r="V30" s="2">
        <v>0</v>
      </c>
      <c r="W30" s="2">
        <v>3763</v>
      </c>
      <c r="X30" s="2">
        <v>0</v>
      </c>
      <c r="Y30" s="2">
        <v>1720</v>
      </c>
      <c r="Z30" s="2">
        <v>0</v>
      </c>
      <c r="AA30" s="1">
        <f t="shared" si="12"/>
        <v>5849</v>
      </c>
      <c r="AB30" s="12">
        <f t="shared" si="12"/>
        <v>294</v>
      </c>
      <c r="AC30" s="18">
        <f>AA30+AB30</f>
        <v>6143</v>
      </c>
      <c r="AE30" s="3" t="s">
        <v>15</v>
      </c>
      <c r="AF30" s="2">
        <f t="shared" si="13"/>
        <v>2551.786561264822</v>
      </c>
      <c r="AG30" s="2">
        <f t="shared" si="13"/>
        <v>2593.4863945578231</v>
      </c>
      <c r="AH30" s="2">
        <f t="shared" si="13"/>
        <v>3612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>
        <f t="shared" si="13"/>
        <v>54.006112144565499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214.90562489314414</v>
      </c>
      <c r="AQ30" s="16">
        <f t="shared" si="13"/>
        <v>2593.4863945578231</v>
      </c>
      <c r="AR30" s="13">
        <f t="shared" si="13"/>
        <v>328.74295946605895</v>
      </c>
    </row>
    <row r="31" spans="1:44" ht="15" customHeight="1" thickBot="1" x14ac:dyDescent="0.3">
      <c r="A31" s="4" t="s">
        <v>16</v>
      </c>
      <c r="B31" s="2">
        <v>5190862</v>
      </c>
      <c r="C31" s="2">
        <v>10976465.000000002</v>
      </c>
      <c r="D31" s="2">
        <v>755811</v>
      </c>
      <c r="E31" s="2"/>
      <c r="F31" s="2">
        <v>426000</v>
      </c>
      <c r="G31" s="2">
        <v>1973700</v>
      </c>
      <c r="H31" s="2">
        <v>1943045</v>
      </c>
      <c r="I31" s="2">
        <v>1463940</v>
      </c>
      <c r="J31" s="2">
        <v>0</v>
      </c>
      <c r="K31" s="2"/>
      <c r="L31" s="1">
        <f t="shared" ref="L31" si="14">B31+D31+F31+H31+J31</f>
        <v>8315718</v>
      </c>
      <c r="M31" s="12">
        <f t="shared" ref="M31" si="15">C31+E31+G31+I31+K31</f>
        <v>14414105.000000002</v>
      </c>
      <c r="N31" s="18">
        <f>L31+M31</f>
        <v>22729823</v>
      </c>
      <c r="P31" s="4" t="s">
        <v>16</v>
      </c>
      <c r="Q31" s="2">
        <v>1547</v>
      </c>
      <c r="R31" s="2">
        <v>2219</v>
      </c>
      <c r="S31" s="2">
        <v>337</v>
      </c>
      <c r="T31" s="2">
        <v>0</v>
      </c>
      <c r="U31" s="2">
        <v>71</v>
      </c>
      <c r="V31" s="2">
        <v>153</v>
      </c>
      <c r="W31" s="2">
        <v>4306</v>
      </c>
      <c r="X31" s="2">
        <v>390</v>
      </c>
      <c r="Y31" s="2">
        <v>1929</v>
      </c>
      <c r="Z31" s="2">
        <v>0</v>
      </c>
      <c r="AA31" s="1">
        <f t="shared" ref="AA31" si="16">Q31+S31+U31+W31+Y31</f>
        <v>8190</v>
      </c>
      <c r="AB31" s="12">
        <f t="shared" ref="AB31" si="17">R31+T31+V31+X31+Z31</f>
        <v>2762</v>
      </c>
      <c r="AC31" s="13">
        <f>AA31+AB31</f>
        <v>10952</v>
      </c>
      <c r="AE31" s="4" t="s">
        <v>16</v>
      </c>
      <c r="AF31" s="2">
        <f t="shared" ref="AF31:AO31" si="18">IFERROR(B31/Q31, "N.A.")</f>
        <v>3355.4376212023271</v>
      </c>
      <c r="AG31" s="2">
        <f t="shared" si="18"/>
        <v>4946.5817936007215</v>
      </c>
      <c r="AH31" s="2">
        <f t="shared" si="18"/>
        <v>2242.7626112759644</v>
      </c>
      <c r="AI31" s="2" t="str">
        <f t="shared" si="18"/>
        <v>N.A.</v>
      </c>
      <c r="AJ31" s="2">
        <f t="shared" si="18"/>
        <v>6000</v>
      </c>
      <c r="AK31" s="2">
        <f t="shared" si="18"/>
        <v>12900</v>
      </c>
      <c r="AL31" s="2">
        <f t="shared" si="18"/>
        <v>451.24129122155131</v>
      </c>
      <c r="AM31" s="2">
        <f t="shared" si="18"/>
        <v>3753.6923076923076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1015.3501831501832</v>
      </c>
      <c r="AQ31" s="16">
        <f t="shared" ref="AQ31" si="20">IFERROR(M31/AB31, "N.A.")</f>
        <v>5218.7201303403335</v>
      </c>
      <c r="AR31" s="13">
        <f t="shared" ref="AR31" si="21">IFERROR(N31/AC31, "N.A.")</f>
        <v>2075.4038531775018</v>
      </c>
    </row>
    <row r="32" spans="1:44" ht="15" customHeight="1" thickBot="1" x14ac:dyDescent="0.3">
      <c r="A32" s="5" t="s">
        <v>0</v>
      </c>
      <c r="B32" s="48">
        <f>B31+C31</f>
        <v>16167327.000000002</v>
      </c>
      <c r="C32" s="49"/>
      <c r="D32" s="48">
        <f>D31+E31</f>
        <v>755811</v>
      </c>
      <c r="E32" s="49"/>
      <c r="F32" s="48">
        <f>F31+G31</f>
        <v>2399700</v>
      </c>
      <c r="G32" s="49"/>
      <c r="H32" s="48">
        <f>H31+I31</f>
        <v>3406985</v>
      </c>
      <c r="I32" s="49"/>
      <c r="J32" s="48">
        <f>J31+K31</f>
        <v>0</v>
      </c>
      <c r="K32" s="49"/>
      <c r="L32" s="48">
        <f>L31+M31</f>
        <v>22729823</v>
      </c>
      <c r="M32" s="50"/>
      <c r="N32" s="19">
        <f>B32+D32+F32+H32+J32</f>
        <v>22729823</v>
      </c>
      <c r="P32" s="5" t="s">
        <v>0</v>
      </c>
      <c r="Q32" s="48">
        <f>Q31+R31</f>
        <v>3766</v>
      </c>
      <c r="R32" s="49"/>
      <c r="S32" s="48">
        <f>S31+T31</f>
        <v>337</v>
      </c>
      <c r="T32" s="49"/>
      <c r="U32" s="48">
        <f>U31+V31</f>
        <v>224</v>
      </c>
      <c r="V32" s="49"/>
      <c r="W32" s="48">
        <f>W31+X31</f>
        <v>4696</v>
      </c>
      <c r="X32" s="49"/>
      <c r="Y32" s="48">
        <f>Y31+Z31</f>
        <v>1929</v>
      </c>
      <c r="Z32" s="49"/>
      <c r="AA32" s="48">
        <f>AA31+AB31</f>
        <v>10952</v>
      </c>
      <c r="AB32" s="49"/>
      <c r="AC32" s="20">
        <f>Q32+S32+U32+W32+Y32</f>
        <v>10952</v>
      </c>
      <c r="AE32" s="5" t="s">
        <v>0</v>
      </c>
      <c r="AF32" s="28">
        <f>IFERROR(B32/Q32,"N.A.")</f>
        <v>4292.9705257567712</v>
      </c>
      <c r="AG32" s="29"/>
      <c r="AH32" s="28">
        <f>IFERROR(D32/S32,"N.A.")</f>
        <v>2242.7626112759644</v>
      </c>
      <c r="AI32" s="29"/>
      <c r="AJ32" s="28">
        <f>IFERROR(F32/U32,"N.A.")</f>
        <v>10712.946428571429</v>
      </c>
      <c r="AK32" s="29"/>
      <c r="AL32" s="28">
        <f>IFERROR(H32/W32,"N.A.")</f>
        <v>725.50787904599656</v>
      </c>
      <c r="AM32" s="29"/>
      <c r="AN32" s="28">
        <f>IFERROR(J32/Y32,"N.A.")</f>
        <v>0</v>
      </c>
      <c r="AO32" s="29"/>
      <c r="AP32" s="28">
        <f>IFERROR(L32/AA32,"N.A.")</f>
        <v>2075.4038531775018</v>
      </c>
      <c r="AQ32" s="29"/>
      <c r="AR32" s="17">
        <f>IFERROR(N32/AC32, "N.A.")</f>
        <v>2075.4038531775018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/>
      <c r="C39" s="2"/>
      <c r="D39" s="2">
        <v>255600</v>
      </c>
      <c r="E39" s="2"/>
      <c r="F39" s="2">
        <v>25200</v>
      </c>
      <c r="G39" s="2"/>
      <c r="H39" s="2">
        <v>703274.00000000012</v>
      </c>
      <c r="I39" s="2"/>
      <c r="J39" s="2">
        <v>0</v>
      </c>
      <c r="K39" s="2"/>
      <c r="L39" s="1">
        <f t="shared" ref="L39:M42" si="22">B39+D39+F39+H39+J39</f>
        <v>984074.00000000012</v>
      </c>
      <c r="M39" s="12">
        <f t="shared" si="22"/>
        <v>0</v>
      </c>
      <c r="N39" s="13">
        <f>L39+M39</f>
        <v>984074.00000000012</v>
      </c>
      <c r="P39" s="3" t="s">
        <v>12</v>
      </c>
      <c r="Q39" s="2">
        <v>0</v>
      </c>
      <c r="R39" s="2">
        <v>0</v>
      </c>
      <c r="S39" s="2">
        <v>71</v>
      </c>
      <c r="T39" s="2">
        <v>0</v>
      </c>
      <c r="U39" s="2">
        <v>84</v>
      </c>
      <c r="V39" s="2">
        <v>0</v>
      </c>
      <c r="W39" s="2">
        <v>1833</v>
      </c>
      <c r="X39" s="2">
        <v>0</v>
      </c>
      <c r="Y39" s="2">
        <v>569</v>
      </c>
      <c r="Z39" s="2">
        <v>0</v>
      </c>
      <c r="AA39" s="1">
        <f t="shared" ref="AA39:AB42" si="23">Q39+S39+U39+W39+Y39</f>
        <v>2557</v>
      </c>
      <c r="AB39" s="12">
        <f t="shared" si="23"/>
        <v>0</v>
      </c>
      <c r="AC39" s="13">
        <f>AA39+AB39</f>
        <v>2557</v>
      </c>
      <c r="AE39" s="3" t="s">
        <v>12</v>
      </c>
      <c r="AF39" s="2" t="str">
        <f t="shared" ref="AF39:AR42" si="24">IFERROR(B39/Q39, "N.A.")</f>
        <v>N.A.</v>
      </c>
      <c r="AG39" s="2" t="str">
        <f t="shared" si="24"/>
        <v>N.A.</v>
      </c>
      <c r="AH39" s="2">
        <f t="shared" si="24"/>
        <v>3600</v>
      </c>
      <c r="AI39" s="2" t="str">
        <f t="shared" si="24"/>
        <v>N.A.</v>
      </c>
      <c r="AJ39" s="2">
        <f t="shared" si="24"/>
        <v>300</v>
      </c>
      <c r="AK39" s="2" t="str">
        <f t="shared" si="24"/>
        <v>N.A.</v>
      </c>
      <c r="AL39" s="2">
        <f t="shared" si="24"/>
        <v>383.67375886524832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384.85490809542438</v>
      </c>
      <c r="AQ39" s="16" t="str">
        <f t="shared" si="24"/>
        <v>N.A.</v>
      </c>
      <c r="AR39" s="13">
        <f t="shared" si="24"/>
        <v>384.85490809542438</v>
      </c>
    </row>
    <row r="40" spans="1:44" ht="15" customHeight="1" thickBot="1" x14ac:dyDescent="0.3">
      <c r="A40" s="3" t="s">
        <v>13</v>
      </c>
      <c r="B40" s="2">
        <v>1051805</v>
      </c>
      <c r="C40" s="2">
        <v>456200</v>
      </c>
      <c r="D40" s="2">
        <v>59211</v>
      </c>
      <c r="E40" s="2"/>
      <c r="F40" s="2"/>
      <c r="G40" s="2"/>
      <c r="H40" s="2"/>
      <c r="I40" s="2"/>
      <c r="J40" s="2"/>
      <c r="K40" s="2"/>
      <c r="L40" s="1">
        <f t="shared" si="22"/>
        <v>1111016</v>
      </c>
      <c r="M40" s="12">
        <f t="shared" si="22"/>
        <v>456200</v>
      </c>
      <c r="N40" s="13">
        <f>L40+M40</f>
        <v>1567216</v>
      </c>
      <c r="P40" s="3" t="s">
        <v>13</v>
      </c>
      <c r="Q40" s="2">
        <v>838</v>
      </c>
      <c r="R40" s="2">
        <v>266</v>
      </c>
      <c r="S40" s="2">
        <v>153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991</v>
      </c>
      <c r="AB40" s="12">
        <f t="shared" si="23"/>
        <v>266</v>
      </c>
      <c r="AC40" s="13">
        <f>AA40+AB40</f>
        <v>1257</v>
      </c>
      <c r="AE40" s="3" t="s">
        <v>13</v>
      </c>
      <c r="AF40" s="2">
        <f t="shared" si="24"/>
        <v>1255.1372315035799</v>
      </c>
      <c r="AG40" s="2">
        <f t="shared" si="24"/>
        <v>1715.0375939849623</v>
      </c>
      <c r="AH40" s="2">
        <f t="shared" si="24"/>
        <v>387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1121.1059535822401</v>
      </c>
      <c r="AQ40" s="16">
        <f t="shared" si="24"/>
        <v>1715.0375939849623</v>
      </c>
      <c r="AR40" s="13">
        <f t="shared" si="24"/>
        <v>1246.7907716785999</v>
      </c>
    </row>
    <row r="41" spans="1:44" ht="15" customHeight="1" thickBot="1" x14ac:dyDescent="0.3">
      <c r="A41" s="3" t="s">
        <v>14</v>
      </c>
      <c r="B41" s="2">
        <v>1399250</v>
      </c>
      <c r="C41" s="2">
        <v>10742500</v>
      </c>
      <c r="D41" s="2"/>
      <c r="E41" s="2"/>
      <c r="F41" s="2"/>
      <c r="G41" s="2"/>
      <c r="H41" s="2"/>
      <c r="I41" s="2"/>
      <c r="J41" s="2">
        <v>0</v>
      </c>
      <c r="K41" s="2"/>
      <c r="L41" s="1">
        <f t="shared" si="22"/>
        <v>1399250</v>
      </c>
      <c r="M41" s="12">
        <f t="shared" si="22"/>
        <v>10742500</v>
      </c>
      <c r="N41" s="13">
        <f>L41+M41</f>
        <v>12141750</v>
      </c>
      <c r="P41" s="3" t="s">
        <v>14</v>
      </c>
      <c r="Q41" s="2">
        <v>575</v>
      </c>
      <c r="R41" s="2">
        <v>1673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155</v>
      </c>
      <c r="Z41" s="2">
        <v>0</v>
      </c>
      <c r="AA41" s="1">
        <f t="shared" si="23"/>
        <v>730</v>
      </c>
      <c r="AB41" s="12">
        <f t="shared" si="23"/>
        <v>1673</v>
      </c>
      <c r="AC41" s="13">
        <f>AA41+AB41</f>
        <v>2403</v>
      </c>
      <c r="AE41" s="3" t="s">
        <v>14</v>
      </c>
      <c r="AF41" s="2">
        <f t="shared" si="24"/>
        <v>2433.478260869565</v>
      </c>
      <c r="AG41" s="2">
        <f t="shared" si="24"/>
        <v>6421.0998206814111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 t="str">
        <f t="shared" si="24"/>
        <v>N.A.</v>
      </c>
      <c r="AN41" s="2">
        <f t="shared" si="24"/>
        <v>0</v>
      </c>
      <c r="AO41" s="2" t="str">
        <f t="shared" si="24"/>
        <v>N.A.</v>
      </c>
      <c r="AP41" s="15">
        <f t="shared" si="24"/>
        <v>1916.7808219178082</v>
      </c>
      <c r="AQ41" s="16">
        <f t="shared" si="24"/>
        <v>6421.0998206814111</v>
      </c>
      <c r="AR41" s="13">
        <f t="shared" si="24"/>
        <v>5052.7465667915103</v>
      </c>
    </row>
    <row r="42" spans="1:44" ht="15" customHeight="1" thickBot="1" x14ac:dyDescent="0.3">
      <c r="A42" s="3" t="s">
        <v>15</v>
      </c>
      <c r="B42" s="2"/>
      <c r="C42" s="2">
        <v>805820</v>
      </c>
      <c r="D42" s="2"/>
      <c r="E42" s="2"/>
      <c r="F42" s="2"/>
      <c r="G42" s="2"/>
      <c r="H42" s="2">
        <v>682420</v>
      </c>
      <c r="I42" s="2"/>
      <c r="J42" s="2"/>
      <c r="K42" s="2"/>
      <c r="L42" s="1">
        <f t="shared" si="22"/>
        <v>682420</v>
      </c>
      <c r="M42" s="12">
        <f t="shared" si="22"/>
        <v>805820</v>
      </c>
      <c r="N42" s="13">
        <f>L42+M42</f>
        <v>1488240</v>
      </c>
      <c r="P42" s="3" t="s">
        <v>15</v>
      </c>
      <c r="Q42" s="2">
        <v>0</v>
      </c>
      <c r="R42" s="2">
        <v>224</v>
      </c>
      <c r="S42" s="2">
        <v>0</v>
      </c>
      <c r="T42" s="2">
        <v>0</v>
      </c>
      <c r="U42" s="2">
        <v>0</v>
      </c>
      <c r="V42" s="2">
        <v>0</v>
      </c>
      <c r="W42" s="2">
        <v>239</v>
      </c>
      <c r="X42" s="2">
        <v>0</v>
      </c>
      <c r="Y42" s="2">
        <v>0</v>
      </c>
      <c r="Z42" s="2">
        <v>0</v>
      </c>
      <c r="AA42" s="1">
        <f t="shared" si="23"/>
        <v>239</v>
      </c>
      <c r="AB42" s="12">
        <f t="shared" si="23"/>
        <v>224</v>
      </c>
      <c r="AC42" s="13">
        <f>AA42+AB42</f>
        <v>463</v>
      </c>
      <c r="AE42" s="3" t="s">
        <v>15</v>
      </c>
      <c r="AF42" s="2" t="str">
        <f t="shared" si="24"/>
        <v>N.A.</v>
      </c>
      <c r="AG42" s="2">
        <f t="shared" si="24"/>
        <v>3597.4107142857142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>
        <f t="shared" si="24"/>
        <v>2855.3138075313809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>
        <f t="shared" si="24"/>
        <v>2855.3138075313809</v>
      </c>
      <c r="AQ42" s="16">
        <f t="shared" si="24"/>
        <v>3597.4107142857142</v>
      </c>
      <c r="AR42" s="13">
        <f t="shared" si="24"/>
        <v>3214.341252699784</v>
      </c>
    </row>
    <row r="43" spans="1:44" ht="15" customHeight="1" thickBot="1" x14ac:dyDescent="0.3">
      <c r="A43" s="4" t="s">
        <v>16</v>
      </c>
      <c r="B43" s="2">
        <v>2451055.0000000005</v>
      </c>
      <c r="C43" s="2">
        <v>12004520</v>
      </c>
      <c r="D43" s="2">
        <v>314811</v>
      </c>
      <c r="E43" s="2"/>
      <c r="F43" s="2">
        <v>25200</v>
      </c>
      <c r="G43" s="2"/>
      <c r="H43" s="2">
        <v>1385693.9999999995</v>
      </c>
      <c r="I43" s="2"/>
      <c r="J43" s="2">
        <v>0</v>
      </c>
      <c r="K43" s="2"/>
      <c r="L43" s="1">
        <f t="shared" ref="L43" si="25">B43+D43+F43+H43+J43</f>
        <v>4176760</v>
      </c>
      <c r="M43" s="12">
        <f t="shared" ref="M43" si="26">C43+E43+G43+I43+K43</f>
        <v>12004520</v>
      </c>
      <c r="N43" s="18">
        <f>L43+M43</f>
        <v>16181280</v>
      </c>
      <c r="P43" s="4" t="s">
        <v>16</v>
      </c>
      <c r="Q43" s="2">
        <v>1413</v>
      </c>
      <c r="R43" s="2">
        <v>2163</v>
      </c>
      <c r="S43" s="2">
        <v>224</v>
      </c>
      <c r="T43" s="2">
        <v>0</v>
      </c>
      <c r="U43" s="2">
        <v>84</v>
      </c>
      <c r="V43" s="2">
        <v>0</v>
      </c>
      <c r="W43" s="2">
        <v>2072</v>
      </c>
      <c r="X43" s="2">
        <v>0</v>
      </c>
      <c r="Y43" s="2">
        <v>724</v>
      </c>
      <c r="Z43" s="2">
        <v>0</v>
      </c>
      <c r="AA43" s="1">
        <f t="shared" ref="AA43" si="27">Q43+S43+U43+W43+Y43</f>
        <v>4517</v>
      </c>
      <c r="AB43" s="12">
        <f t="shared" ref="AB43" si="28">R43+T43+V43+X43+Z43</f>
        <v>2163</v>
      </c>
      <c r="AC43" s="18">
        <f>AA43+AB43</f>
        <v>6680</v>
      </c>
      <c r="AE43" s="4" t="s">
        <v>16</v>
      </c>
      <c r="AF43" s="2">
        <f t="shared" ref="AF43:AO43" si="29">IFERROR(B43/Q43, "N.A.")</f>
        <v>1734.6461429582453</v>
      </c>
      <c r="AG43" s="2">
        <f t="shared" si="29"/>
        <v>5549.9398982894127</v>
      </c>
      <c r="AH43" s="2">
        <f t="shared" si="29"/>
        <v>1405.40625</v>
      </c>
      <c r="AI43" s="2" t="str">
        <f t="shared" si="29"/>
        <v>N.A.</v>
      </c>
      <c r="AJ43" s="2">
        <f t="shared" si="29"/>
        <v>300</v>
      </c>
      <c r="AK43" s="2" t="str">
        <f t="shared" si="29"/>
        <v>N.A.</v>
      </c>
      <c r="AL43" s="2">
        <f t="shared" si="29"/>
        <v>668.77123552123533</v>
      </c>
      <c r="AM43" s="2" t="str">
        <f t="shared" si="29"/>
        <v>N.A.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924.67566969227369</v>
      </c>
      <c r="AQ43" s="16">
        <f t="shared" ref="AQ43" si="31">IFERROR(M43/AB43, "N.A.")</f>
        <v>5549.9398982894127</v>
      </c>
      <c r="AR43" s="13">
        <f t="shared" ref="AR43" si="32">IFERROR(N43/AC43, "N.A.")</f>
        <v>2422.3473053892217</v>
      </c>
    </row>
    <row r="44" spans="1:44" ht="15" customHeight="1" thickBot="1" x14ac:dyDescent="0.3">
      <c r="A44" s="5" t="s">
        <v>0</v>
      </c>
      <c r="B44" s="48">
        <f>B43+C43</f>
        <v>14455575</v>
      </c>
      <c r="C44" s="49"/>
      <c r="D44" s="48">
        <f>D43+E43</f>
        <v>314811</v>
      </c>
      <c r="E44" s="49"/>
      <c r="F44" s="48">
        <f>F43+G43</f>
        <v>25200</v>
      </c>
      <c r="G44" s="49"/>
      <c r="H44" s="48">
        <f>H43+I43</f>
        <v>1385693.9999999995</v>
      </c>
      <c r="I44" s="49"/>
      <c r="J44" s="48">
        <f>J43+K43</f>
        <v>0</v>
      </c>
      <c r="K44" s="49"/>
      <c r="L44" s="48">
        <f>L43+M43</f>
        <v>16181280</v>
      </c>
      <c r="M44" s="50"/>
      <c r="N44" s="19">
        <f>B44+D44+F44+H44+J44</f>
        <v>16181280</v>
      </c>
      <c r="P44" s="5" t="s">
        <v>0</v>
      </c>
      <c r="Q44" s="48">
        <f>Q43+R43</f>
        <v>3576</v>
      </c>
      <c r="R44" s="49"/>
      <c r="S44" s="48">
        <f>S43+T43</f>
        <v>224</v>
      </c>
      <c r="T44" s="49"/>
      <c r="U44" s="48">
        <f>U43+V43</f>
        <v>84</v>
      </c>
      <c r="V44" s="49"/>
      <c r="W44" s="48">
        <f>W43+X43</f>
        <v>2072</v>
      </c>
      <c r="X44" s="49"/>
      <c r="Y44" s="48">
        <f>Y43+Z43</f>
        <v>724</v>
      </c>
      <c r="Z44" s="49"/>
      <c r="AA44" s="48">
        <f>AA43+AB43</f>
        <v>6680</v>
      </c>
      <c r="AB44" s="50"/>
      <c r="AC44" s="19">
        <f>Q44+S44+U44+W44+Y44</f>
        <v>6680</v>
      </c>
      <c r="AE44" s="5" t="s">
        <v>0</v>
      </c>
      <c r="AF44" s="28">
        <f>IFERROR(B44/Q44,"N.A.")</f>
        <v>4042.3867449664431</v>
      </c>
      <c r="AG44" s="29"/>
      <c r="AH44" s="28">
        <f>IFERROR(D44/S44,"N.A.")</f>
        <v>1405.40625</v>
      </c>
      <c r="AI44" s="29"/>
      <c r="AJ44" s="28">
        <f>IFERROR(F44/U44,"N.A.")</f>
        <v>300</v>
      </c>
      <c r="AK44" s="29"/>
      <c r="AL44" s="28">
        <f>IFERROR(H44/W44,"N.A.")</f>
        <v>668.77123552123533</v>
      </c>
      <c r="AM44" s="29"/>
      <c r="AN44" s="28">
        <f>IFERROR(J44/Y44,"N.A.")</f>
        <v>0</v>
      </c>
      <c r="AO44" s="29"/>
      <c r="AP44" s="28">
        <f>IFERROR(L44/AA44,"N.A.")</f>
        <v>2422.3473053892217</v>
      </c>
      <c r="AQ44" s="29"/>
      <c r="AR44" s="17">
        <f>IFERROR(N44/AC44, "N.A.")</f>
        <v>2422.3473053892217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2006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</row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>
        <v>1354500</v>
      </c>
      <c r="C15" s="2"/>
      <c r="D15" s="2"/>
      <c r="E15" s="2"/>
      <c r="F15" s="2"/>
      <c r="G15" s="2"/>
      <c r="H15" s="2">
        <v>0</v>
      </c>
      <c r="I15" s="2"/>
      <c r="J15" s="2"/>
      <c r="K15" s="2"/>
      <c r="L15" s="1">
        <f t="shared" ref="L15:M18" si="0">B15+D15+F15+H15+J15</f>
        <v>1354500</v>
      </c>
      <c r="M15" s="12">
        <f t="shared" si="0"/>
        <v>0</v>
      </c>
      <c r="N15" s="13">
        <f>L15+M15</f>
        <v>1354500</v>
      </c>
      <c r="P15" s="3" t="s">
        <v>12</v>
      </c>
      <c r="Q15" s="2">
        <v>315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630</v>
      </c>
      <c r="X15" s="2">
        <v>0</v>
      </c>
      <c r="Y15" s="2">
        <v>0</v>
      </c>
      <c r="Z15" s="2">
        <v>0</v>
      </c>
      <c r="AA15" s="1">
        <f t="shared" ref="AA15:AB18" si="1">Q15+S15+U15+W15+Y15</f>
        <v>945</v>
      </c>
      <c r="AB15" s="12">
        <f t="shared" si="1"/>
        <v>0</v>
      </c>
      <c r="AC15" s="13">
        <f>AA15+AB15</f>
        <v>945</v>
      </c>
      <c r="AE15" s="3" t="s">
        <v>12</v>
      </c>
      <c r="AF15" s="2">
        <f t="shared" ref="AF15:AR18" si="2">IFERROR(B15/Q15, "N.A.")</f>
        <v>4300</v>
      </c>
      <c r="AG15" s="2" t="str">
        <f t="shared" si="2"/>
        <v>N.A.</v>
      </c>
      <c r="AH15" s="2" t="str">
        <f t="shared" si="2"/>
        <v>N.A.</v>
      </c>
      <c r="AI15" s="2" t="str">
        <f t="shared" si="2"/>
        <v>N.A.</v>
      </c>
      <c r="AJ15" s="2" t="str">
        <f t="shared" si="2"/>
        <v>N.A.</v>
      </c>
      <c r="AK15" s="2" t="str">
        <f t="shared" si="2"/>
        <v>N.A.</v>
      </c>
      <c r="AL15" s="2">
        <f t="shared" si="2"/>
        <v>0</v>
      </c>
      <c r="AM15" s="2" t="str">
        <f t="shared" si="2"/>
        <v>N.A.</v>
      </c>
      <c r="AN15" s="2" t="str">
        <f t="shared" si="2"/>
        <v>N.A.</v>
      </c>
      <c r="AO15" s="2" t="str">
        <f t="shared" si="2"/>
        <v>N.A.</v>
      </c>
      <c r="AP15" s="15">
        <f t="shared" si="2"/>
        <v>1433.3333333333333</v>
      </c>
      <c r="AQ15" s="16" t="str">
        <f t="shared" si="2"/>
        <v>N.A.</v>
      </c>
      <c r="AR15" s="13">
        <f t="shared" si="2"/>
        <v>1433.3333333333333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2">
        <f t="shared" si="0"/>
        <v>0</v>
      </c>
      <c r="N16" s="13">
        <f>L16+M16</f>
        <v>0</v>
      </c>
      <c r="P16" s="3" t="s">
        <v>13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0</v>
      </c>
      <c r="AB16" s="12">
        <f t="shared" si="1"/>
        <v>0</v>
      </c>
      <c r="AC16" s="13">
        <f>AA16+AB16</f>
        <v>0</v>
      </c>
      <c r="AE16" s="3" t="s">
        <v>13</v>
      </c>
      <c r="AF16" s="2" t="str">
        <f t="shared" si="2"/>
        <v>N.A.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 t="str">
        <f t="shared" si="2"/>
        <v>N.A.</v>
      </c>
      <c r="AQ16" s="16" t="str">
        <f t="shared" si="2"/>
        <v>N.A.</v>
      </c>
      <c r="AR16" s="13" t="str">
        <f t="shared" si="2"/>
        <v>N.A.</v>
      </c>
    </row>
    <row r="17" spans="1:44" ht="15" customHeight="1" thickBot="1" x14ac:dyDescent="0.3">
      <c r="A17" s="3" t="s">
        <v>14</v>
      </c>
      <c r="B17" s="2">
        <v>5838210</v>
      </c>
      <c r="C17" s="2">
        <v>15435000.000000002</v>
      </c>
      <c r="D17" s="2"/>
      <c r="E17" s="2"/>
      <c r="F17" s="2"/>
      <c r="G17" s="2"/>
      <c r="H17" s="2"/>
      <c r="I17" s="2">
        <v>945000</v>
      </c>
      <c r="J17" s="2">
        <v>0</v>
      </c>
      <c r="K17" s="2"/>
      <c r="L17" s="1">
        <f t="shared" si="0"/>
        <v>5838210</v>
      </c>
      <c r="M17" s="12">
        <f t="shared" si="0"/>
        <v>16380000.000000002</v>
      </c>
      <c r="N17" s="13">
        <f>L17+M17</f>
        <v>22218210</v>
      </c>
      <c r="P17" s="3" t="s">
        <v>14</v>
      </c>
      <c r="Q17" s="2">
        <v>2520</v>
      </c>
      <c r="R17" s="2">
        <v>4095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630</v>
      </c>
      <c r="Y17" s="2">
        <v>315</v>
      </c>
      <c r="Z17" s="2">
        <v>0</v>
      </c>
      <c r="AA17" s="1">
        <f t="shared" si="1"/>
        <v>2835</v>
      </c>
      <c r="AB17" s="12">
        <f t="shared" si="1"/>
        <v>4725</v>
      </c>
      <c r="AC17" s="13">
        <f>AA17+AB17</f>
        <v>7560</v>
      </c>
      <c r="AE17" s="3" t="s">
        <v>14</v>
      </c>
      <c r="AF17" s="2">
        <f t="shared" si="2"/>
        <v>2316.75</v>
      </c>
      <c r="AG17" s="2">
        <f t="shared" si="2"/>
        <v>3769.2307692307695</v>
      </c>
      <c r="AH17" s="2" t="str">
        <f t="shared" si="2"/>
        <v>N.A.</v>
      </c>
      <c r="AI17" s="2" t="str">
        <f t="shared" si="2"/>
        <v>N.A.</v>
      </c>
      <c r="AJ17" s="2" t="str">
        <f t="shared" si="2"/>
        <v>N.A.</v>
      </c>
      <c r="AK17" s="2" t="str">
        <f t="shared" si="2"/>
        <v>N.A.</v>
      </c>
      <c r="AL17" s="2" t="str">
        <f t="shared" si="2"/>
        <v>N.A.</v>
      </c>
      <c r="AM17" s="2">
        <f t="shared" si="2"/>
        <v>1500</v>
      </c>
      <c r="AN17" s="2">
        <f t="shared" si="2"/>
        <v>0</v>
      </c>
      <c r="AO17" s="2" t="str">
        <f t="shared" si="2"/>
        <v>N.A.</v>
      </c>
      <c r="AP17" s="15">
        <f t="shared" si="2"/>
        <v>2059.3333333333335</v>
      </c>
      <c r="AQ17" s="16">
        <f t="shared" si="2"/>
        <v>3466.666666666667</v>
      </c>
      <c r="AR17" s="13">
        <f t="shared" si="2"/>
        <v>2938.9166666666665</v>
      </c>
    </row>
    <row r="18" spans="1:44" ht="15" customHeight="1" thickBot="1" x14ac:dyDescent="0.3">
      <c r="A18" s="3" t="s">
        <v>15</v>
      </c>
      <c r="B18" s="2"/>
      <c r="C18" s="2">
        <v>598500</v>
      </c>
      <c r="D18" s="2"/>
      <c r="E18" s="2"/>
      <c r="F18" s="2"/>
      <c r="G18" s="2">
        <v>1890000</v>
      </c>
      <c r="H18" s="2"/>
      <c r="I18" s="2"/>
      <c r="J18" s="2"/>
      <c r="K18" s="2"/>
      <c r="L18" s="1">
        <f t="shared" si="0"/>
        <v>0</v>
      </c>
      <c r="M18" s="12">
        <f t="shared" si="0"/>
        <v>2488500</v>
      </c>
      <c r="N18" s="13">
        <f>L18+M18</f>
        <v>2488500</v>
      </c>
      <c r="P18" s="3" t="s">
        <v>15</v>
      </c>
      <c r="Q18" s="2">
        <v>0</v>
      </c>
      <c r="R18" s="2">
        <v>315</v>
      </c>
      <c r="S18" s="2">
        <v>0</v>
      </c>
      <c r="T18" s="2">
        <v>0</v>
      </c>
      <c r="U18" s="2">
        <v>0</v>
      </c>
      <c r="V18" s="2">
        <v>315</v>
      </c>
      <c r="W18" s="2">
        <v>0</v>
      </c>
      <c r="X18" s="2">
        <v>0</v>
      </c>
      <c r="Y18" s="2">
        <v>0</v>
      </c>
      <c r="Z18" s="2">
        <v>0</v>
      </c>
      <c r="AA18" s="1">
        <f t="shared" si="1"/>
        <v>0</v>
      </c>
      <c r="AB18" s="12">
        <f t="shared" si="1"/>
        <v>630</v>
      </c>
      <c r="AC18" s="18">
        <f>AA18+AB18</f>
        <v>630</v>
      </c>
      <c r="AE18" s="3" t="s">
        <v>15</v>
      </c>
      <c r="AF18" s="2" t="str">
        <f t="shared" si="2"/>
        <v>N.A.</v>
      </c>
      <c r="AG18" s="2">
        <f t="shared" si="2"/>
        <v>1900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>
        <f t="shared" si="2"/>
        <v>6000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 t="str">
        <f t="shared" si="2"/>
        <v>N.A.</v>
      </c>
      <c r="AQ18" s="16">
        <f t="shared" si="2"/>
        <v>3950</v>
      </c>
      <c r="AR18" s="13">
        <f t="shared" si="2"/>
        <v>3950</v>
      </c>
    </row>
    <row r="19" spans="1:44" ht="15" customHeight="1" thickBot="1" x14ac:dyDescent="0.3">
      <c r="A19" s="4" t="s">
        <v>16</v>
      </c>
      <c r="B19" s="2">
        <v>7192710.0000000009</v>
      </c>
      <c r="C19" s="2">
        <v>16033499.999999998</v>
      </c>
      <c r="D19" s="2"/>
      <c r="E19" s="2"/>
      <c r="F19" s="2"/>
      <c r="G19" s="2">
        <v>1890000</v>
      </c>
      <c r="H19" s="2">
        <v>0</v>
      </c>
      <c r="I19" s="2">
        <v>945000</v>
      </c>
      <c r="J19" s="2">
        <v>0</v>
      </c>
      <c r="K19" s="2"/>
      <c r="L19" s="1">
        <f t="shared" ref="L19" si="3">B19+D19+F19+H19+J19</f>
        <v>7192710.0000000009</v>
      </c>
      <c r="M19" s="12">
        <f t="shared" ref="M19" si="4">C19+E19+G19+I19+K19</f>
        <v>18868500</v>
      </c>
      <c r="N19" s="18">
        <f>L19+M19</f>
        <v>26061210</v>
      </c>
      <c r="P19" s="4" t="s">
        <v>16</v>
      </c>
      <c r="Q19" s="2">
        <v>2835</v>
      </c>
      <c r="R19" s="2">
        <v>4410</v>
      </c>
      <c r="S19" s="2">
        <v>0</v>
      </c>
      <c r="T19" s="2">
        <v>0</v>
      </c>
      <c r="U19" s="2">
        <v>0</v>
      </c>
      <c r="V19" s="2">
        <v>315</v>
      </c>
      <c r="W19" s="2">
        <v>630</v>
      </c>
      <c r="X19" s="2">
        <v>630</v>
      </c>
      <c r="Y19" s="2">
        <v>315</v>
      </c>
      <c r="Z19" s="2">
        <v>0</v>
      </c>
      <c r="AA19" s="1">
        <f t="shared" ref="AA19" si="5">Q19+S19+U19+W19+Y19</f>
        <v>3780</v>
      </c>
      <c r="AB19" s="12">
        <f t="shared" ref="AB19" si="6">R19+T19+V19+X19+Z19</f>
        <v>5355</v>
      </c>
      <c r="AC19" s="13">
        <f>AA19+AB19</f>
        <v>9135</v>
      </c>
      <c r="AE19" s="4" t="s">
        <v>16</v>
      </c>
      <c r="AF19" s="2">
        <f t="shared" ref="AF19:AO19" si="7">IFERROR(B19/Q19, "N.A.")</f>
        <v>2537.1111111111113</v>
      </c>
      <c r="AG19" s="2">
        <f t="shared" si="7"/>
        <v>3635.7142857142853</v>
      </c>
      <c r="AH19" s="2" t="str">
        <f t="shared" si="7"/>
        <v>N.A.</v>
      </c>
      <c r="AI19" s="2" t="str">
        <f t="shared" si="7"/>
        <v>N.A.</v>
      </c>
      <c r="AJ19" s="2" t="str">
        <f t="shared" si="7"/>
        <v>N.A.</v>
      </c>
      <c r="AK19" s="2">
        <f t="shared" si="7"/>
        <v>6000</v>
      </c>
      <c r="AL19" s="2">
        <f t="shared" si="7"/>
        <v>0</v>
      </c>
      <c r="AM19" s="2">
        <f t="shared" si="7"/>
        <v>1500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1902.8333333333335</v>
      </c>
      <c r="AQ19" s="16">
        <f t="shared" ref="AQ19" si="9">IFERROR(M19/AB19, "N.A.")</f>
        <v>3523.5294117647059</v>
      </c>
      <c r="AR19" s="13">
        <f t="shared" ref="AR19" si="10">IFERROR(N19/AC19, "N.A.")</f>
        <v>2852.8965517241381</v>
      </c>
    </row>
    <row r="20" spans="1:44" ht="15" customHeight="1" thickBot="1" x14ac:dyDescent="0.3">
      <c r="A20" s="5" t="s">
        <v>0</v>
      </c>
      <c r="B20" s="48">
        <f>B19+C19</f>
        <v>23226210</v>
      </c>
      <c r="C20" s="49"/>
      <c r="D20" s="48">
        <f>D19+E19</f>
        <v>0</v>
      </c>
      <c r="E20" s="49"/>
      <c r="F20" s="48">
        <f>F19+G19</f>
        <v>1890000</v>
      </c>
      <c r="G20" s="49"/>
      <c r="H20" s="48">
        <f>H19+I19</f>
        <v>945000</v>
      </c>
      <c r="I20" s="49"/>
      <c r="J20" s="48">
        <f>J19+K19</f>
        <v>0</v>
      </c>
      <c r="K20" s="49"/>
      <c r="L20" s="48">
        <f>L19+M19</f>
        <v>26061210</v>
      </c>
      <c r="M20" s="50"/>
      <c r="N20" s="19">
        <f>B20+D20+F20+H20+J20</f>
        <v>26061210</v>
      </c>
      <c r="P20" s="5" t="s">
        <v>0</v>
      </c>
      <c r="Q20" s="48">
        <f>Q19+R19</f>
        <v>7245</v>
      </c>
      <c r="R20" s="49"/>
      <c r="S20" s="48">
        <f>S19+T19</f>
        <v>0</v>
      </c>
      <c r="T20" s="49"/>
      <c r="U20" s="48">
        <f>U19+V19</f>
        <v>315</v>
      </c>
      <c r="V20" s="49"/>
      <c r="W20" s="48">
        <f>W19+X19</f>
        <v>1260</v>
      </c>
      <c r="X20" s="49"/>
      <c r="Y20" s="48">
        <f>Y19+Z19</f>
        <v>315</v>
      </c>
      <c r="Z20" s="49"/>
      <c r="AA20" s="48">
        <f>AA19+AB19</f>
        <v>9135</v>
      </c>
      <c r="AB20" s="49"/>
      <c r="AC20" s="20">
        <f>Q20+S20+U20+W20+Y20</f>
        <v>9135</v>
      </c>
      <c r="AE20" s="5" t="s">
        <v>0</v>
      </c>
      <c r="AF20" s="28">
        <f>IFERROR(B20/Q20,"N.A.")</f>
        <v>3205.8260869565215</v>
      </c>
      <c r="AG20" s="29"/>
      <c r="AH20" s="28" t="str">
        <f>IFERROR(D20/S20,"N.A.")</f>
        <v>N.A.</v>
      </c>
      <c r="AI20" s="29"/>
      <c r="AJ20" s="28">
        <f>IFERROR(F20/U20,"N.A.")</f>
        <v>6000</v>
      </c>
      <c r="AK20" s="29"/>
      <c r="AL20" s="28">
        <f>IFERROR(H20/W20,"N.A.")</f>
        <v>750</v>
      </c>
      <c r="AM20" s="29"/>
      <c r="AN20" s="28">
        <f>IFERROR(J20/Y20,"N.A.")</f>
        <v>0</v>
      </c>
      <c r="AO20" s="29"/>
      <c r="AP20" s="28">
        <f>IFERROR(L20/AA20,"N.A.")</f>
        <v>2852.8965517241381</v>
      </c>
      <c r="AQ20" s="29"/>
      <c r="AR20" s="17">
        <f>IFERROR(N20/AC20, "N.A.")</f>
        <v>2852.8965517241381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>
        <v>1354500</v>
      </c>
      <c r="C27" s="2"/>
      <c r="D27" s="2"/>
      <c r="E27" s="2"/>
      <c r="F27" s="2"/>
      <c r="G27" s="2"/>
      <c r="H27" s="2">
        <v>0</v>
      </c>
      <c r="I27" s="2"/>
      <c r="J27" s="2"/>
      <c r="K27" s="2"/>
      <c r="L27" s="1">
        <f t="shared" ref="L27:M30" si="11">B27+D27+F27+H27+J27</f>
        <v>1354500</v>
      </c>
      <c r="M27" s="12">
        <f t="shared" si="11"/>
        <v>0</v>
      </c>
      <c r="N27" s="13">
        <f>L27+M27</f>
        <v>1354500</v>
      </c>
      <c r="P27" s="3" t="s">
        <v>12</v>
      </c>
      <c r="Q27" s="2">
        <v>315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315</v>
      </c>
      <c r="X27" s="2">
        <v>0</v>
      </c>
      <c r="Y27" s="2">
        <v>0</v>
      </c>
      <c r="Z27" s="2">
        <v>0</v>
      </c>
      <c r="AA27" s="1">
        <f t="shared" ref="AA27:AB30" si="12">Q27+S27+U27+W27+Y27</f>
        <v>630</v>
      </c>
      <c r="AB27" s="12">
        <f t="shared" si="12"/>
        <v>0</v>
      </c>
      <c r="AC27" s="13">
        <f>AA27+AB27</f>
        <v>630</v>
      </c>
      <c r="AE27" s="3" t="s">
        <v>12</v>
      </c>
      <c r="AF27" s="2">
        <f t="shared" ref="AF27:AR30" si="13">IFERROR(B27/Q27, "N.A.")</f>
        <v>4300</v>
      </c>
      <c r="AG27" s="2" t="str">
        <f t="shared" si="13"/>
        <v>N.A.</v>
      </c>
      <c r="AH27" s="2" t="str">
        <f t="shared" si="13"/>
        <v>N.A.</v>
      </c>
      <c r="AI27" s="2" t="str">
        <f t="shared" si="13"/>
        <v>N.A.</v>
      </c>
      <c r="AJ27" s="2" t="str">
        <f t="shared" si="13"/>
        <v>N.A.</v>
      </c>
      <c r="AK27" s="2" t="str">
        <f t="shared" si="13"/>
        <v>N.A.</v>
      </c>
      <c r="AL27" s="2">
        <f t="shared" si="13"/>
        <v>0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>
        <f t="shared" si="13"/>
        <v>2150</v>
      </c>
      <c r="AQ27" s="16" t="str">
        <f t="shared" si="13"/>
        <v>N.A.</v>
      </c>
      <c r="AR27" s="13">
        <f t="shared" si="13"/>
        <v>2150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2">
        <f t="shared" si="11"/>
        <v>0</v>
      </c>
      <c r="N28" s="13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0</v>
      </c>
      <c r="AB28" s="12">
        <f t="shared" si="12"/>
        <v>0</v>
      </c>
      <c r="AC28" s="13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3" t="str">
        <f t="shared" si="13"/>
        <v>N.A.</v>
      </c>
    </row>
    <row r="29" spans="1:44" ht="15" customHeight="1" thickBot="1" x14ac:dyDescent="0.3">
      <c r="A29" s="3" t="s">
        <v>14</v>
      </c>
      <c r="B29" s="2">
        <v>3706289.9999999995</v>
      </c>
      <c r="C29" s="2">
        <v>12348000</v>
      </c>
      <c r="D29" s="2"/>
      <c r="E29" s="2"/>
      <c r="F29" s="2"/>
      <c r="G29" s="2"/>
      <c r="H29" s="2"/>
      <c r="I29" s="2">
        <v>472500</v>
      </c>
      <c r="J29" s="2">
        <v>0</v>
      </c>
      <c r="K29" s="2"/>
      <c r="L29" s="1">
        <f t="shared" si="11"/>
        <v>3706289.9999999995</v>
      </c>
      <c r="M29" s="12">
        <f t="shared" si="11"/>
        <v>12820500</v>
      </c>
      <c r="N29" s="13">
        <f>L29+M29</f>
        <v>16526790</v>
      </c>
      <c r="P29" s="3" t="s">
        <v>14</v>
      </c>
      <c r="Q29" s="2">
        <v>1575</v>
      </c>
      <c r="R29" s="2">
        <v>2520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315</v>
      </c>
      <c r="Y29" s="2">
        <v>315</v>
      </c>
      <c r="Z29" s="2">
        <v>0</v>
      </c>
      <c r="AA29" s="1">
        <f t="shared" si="12"/>
        <v>1890</v>
      </c>
      <c r="AB29" s="12">
        <f t="shared" si="12"/>
        <v>2835</v>
      </c>
      <c r="AC29" s="13">
        <f>AA29+AB29</f>
        <v>4725</v>
      </c>
      <c r="AE29" s="3" t="s">
        <v>14</v>
      </c>
      <c r="AF29" s="2">
        <f t="shared" si="13"/>
        <v>2353.1999999999998</v>
      </c>
      <c r="AG29" s="2">
        <f t="shared" si="13"/>
        <v>4900</v>
      </c>
      <c r="AH29" s="2" t="str">
        <f t="shared" si="13"/>
        <v>N.A.</v>
      </c>
      <c r="AI29" s="2" t="str">
        <f t="shared" si="13"/>
        <v>N.A.</v>
      </c>
      <c r="AJ29" s="2" t="str">
        <f t="shared" si="13"/>
        <v>N.A.</v>
      </c>
      <c r="AK29" s="2" t="str">
        <f t="shared" si="13"/>
        <v>N.A.</v>
      </c>
      <c r="AL29" s="2" t="str">
        <f t="shared" si="13"/>
        <v>N.A.</v>
      </c>
      <c r="AM29" s="2">
        <f t="shared" si="13"/>
        <v>1500</v>
      </c>
      <c r="AN29" s="2">
        <f t="shared" si="13"/>
        <v>0</v>
      </c>
      <c r="AO29" s="2" t="str">
        <f t="shared" si="13"/>
        <v>N.A.</v>
      </c>
      <c r="AP29" s="15">
        <f t="shared" si="13"/>
        <v>1960.9999999999998</v>
      </c>
      <c r="AQ29" s="16">
        <f t="shared" si="13"/>
        <v>4522.2222222222226</v>
      </c>
      <c r="AR29" s="13">
        <f t="shared" si="13"/>
        <v>3497.7333333333331</v>
      </c>
    </row>
    <row r="30" spans="1:44" ht="15" customHeight="1" thickBot="1" x14ac:dyDescent="0.3">
      <c r="A30" s="3" t="s">
        <v>15</v>
      </c>
      <c r="B30" s="2"/>
      <c r="C30" s="2">
        <v>598500</v>
      </c>
      <c r="D30" s="2"/>
      <c r="E30" s="2"/>
      <c r="F30" s="2"/>
      <c r="G30" s="2">
        <v>1890000</v>
      </c>
      <c r="H30" s="2"/>
      <c r="I30" s="2"/>
      <c r="J30" s="2"/>
      <c r="K30" s="2"/>
      <c r="L30" s="1">
        <f t="shared" si="11"/>
        <v>0</v>
      </c>
      <c r="M30" s="12">
        <f t="shared" si="11"/>
        <v>2488500</v>
      </c>
      <c r="N30" s="13">
        <f>L30+M30</f>
        <v>2488500</v>
      </c>
      <c r="P30" s="3" t="s">
        <v>15</v>
      </c>
      <c r="Q30" s="2">
        <v>0</v>
      </c>
      <c r="R30" s="2">
        <v>315</v>
      </c>
      <c r="S30" s="2">
        <v>0</v>
      </c>
      <c r="T30" s="2">
        <v>0</v>
      </c>
      <c r="U30" s="2">
        <v>0</v>
      </c>
      <c r="V30" s="2">
        <v>315</v>
      </c>
      <c r="W30" s="2">
        <v>0</v>
      </c>
      <c r="X30" s="2">
        <v>0</v>
      </c>
      <c r="Y30" s="2">
        <v>0</v>
      </c>
      <c r="Z30" s="2">
        <v>0</v>
      </c>
      <c r="AA30" s="1">
        <f t="shared" si="12"/>
        <v>0</v>
      </c>
      <c r="AB30" s="12">
        <f t="shared" si="12"/>
        <v>630</v>
      </c>
      <c r="AC30" s="18">
        <f>AA30+AB30</f>
        <v>630</v>
      </c>
      <c r="AE30" s="3" t="s">
        <v>15</v>
      </c>
      <c r="AF30" s="2" t="str">
        <f t="shared" si="13"/>
        <v>N.A.</v>
      </c>
      <c r="AG30" s="2">
        <f t="shared" si="13"/>
        <v>1900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>
        <f t="shared" si="13"/>
        <v>6000</v>
      </c>
      <c r="AL30" s="2" t="str">
        <f t="shared" si="13"/>
        <v>N.A.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 t="str">
        <f t="shared" si="13"/>
        <v>N.A.</v>
      </c>
      <c r="AQ30" s="16">
        <f t="shared" si="13"/>
        <v>3950</v>
      </c>
      <c r="AR30" s="13">
        <f t="shared" si="13"/>
        <v>3950</v>
      </c>
    </row>
    <row r="31" spans="1:44" ht="15" customHeight="1" thickBot="1" x14ac:dyDescent="0.3">
      <c r="A31" s="4" t="s">
        <v>16</v>
      </c>
      <c r="B31" s="2">
        <v>5060790</v>
      </c>
      <c r="C31" s="2">
        <v>12946500</v>
      </c>
      <c r="D31" s="2"/>
      <c r="E31" s="2"/>
      <c r="F31" s="2"/>
      <c r="G31" s="2">
        <v>1890000</v>
      </c>
      <c r="H31" s="2">
        <v>0</v>
      </c>
      <c r="I31" s="2">
        <v>472500</v>
      </c>
      <c r="J31" s="2">
        <v>0</v>
      </c>
      <c r="K31" s="2"/>
      <c r="L31" s="1">
        <f t="shared" ref="L31" si="14">B31+D31+F31+H31+J31</f>
        <v>5060790</v>
      </c>
      <c r="M31" s="12">
        <f t="shared" ref="M31" si="15">C31+E31+G31+I31+K31</f>
        <v>15309000</v>
      </c>
      <c r="N31" s="18">
        <f>L31+M31</f>
        <v>20369790</v>
      </c>
      <c r="P31" s="4" t="s">
        <v>16</v>
      </c>
      <c r="Q31" s="2">
        <v>1890</v>
      </c>
      <c r="R31" s="2">
        <v>2835</v>
      </c>
      <c r="S31" s="2">
        <v>0</v>
      </c>
      <c r="T31" s="2">
        <v>0</v>
      </c>
      <c r="U31" s="2">
        <v>0</v>
      </c>
      <c r="V31" s="2">
        <v>315</v>
      </c>
      <c r="W31" s="2">
        <v>315</v>
      </c>
      <c r="X31" s="2">
        <v>315</v>
      </c>
      <c r="Y31" s="2">
        <v>315</v>
      </c>
      <c r="Z31" s="2">
        <v>0</v>
      </c>
      <c r="AA31" s="1">
        <f t="shared" ref="AA31" si="16">Q31+S31+U31+W31+Y31</f>
        <v>2520</v>
      </c>
      <c r="AB31" s="12">
        <f t="shared" ref="AB31" si="17">R31+T31+V31+X31+Z31</f>
        <v>3465</v>
      </c>
      <c r="AC31" s="13">
        <f>AA31+AB31</f>
        <v>5985</v>
      </c>
      <c r="AE31" s="4" t="s">
        <v>16</v>
      </c>
      <c r="AF31" s="2">
        <f t="shared" ref="AF31:AO31" si="18">IFERROR(B31/Q31, "N.A.")</f>
        <v>2677.6666666666665</v>
      </c>
      <c r="AG31" s="2">
        <f t="shared" si="18"/>
        <v>4566.666666666667</v>
      </c>
      <c r="AH31" s="2" t="str">
        <f t="shared" si="18"/>
        <v>N.A.</v>
      </c>
      <c r="AI31" s="2" t="str">
        <f t="shared" si="18"/>
        <v>N.A.</v>
      </c>
      <c r="AJ31" s="2" t="str">
        <f t="shared" si="18"/>
        <v>N.A.</v>
      </c>
      <c r="AK31" s="2">
        <f t="shared" si="18"/>
        <v>6000</v>
      </c>
      <c r="AL31" s="2">
        <f t="shared" si="18"/>
        <v>0</v>
      </c>
      <c r="AM31" s="2">
        <f t="shared" si="18"/>
        <v>1500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2008.25</v>
      </c>
      <c r="AQ31" s="16">
        <f t="shared" ref="AQ31" si="20">IFERROR(M31/AB31, "N.A.")</f>
        <v>4418.181818181818</v>
      </c>
      <c r="AR31" s="13">
        <f t="shared" ref="AR31" si="21">IFERROR(N31/AC31, "N.A.")</f>
        <v>3403.4736842105262</v>
      </c>
    </row>
    <row r="32" spans="1:44" ht="15" customHeight="1" thickBot="1" x14ac:dyDescent="0.3">
      <c r="A32" s="5" t="s">
        <v>0</v>
      </c>
      <c r="B32" s="48">
        <f>B31+C31</f>
        <v>18007290</v>
      </c>
      <c r="C32" s="49"/>
      <c r="D32" s="48">
        <f>D31+E31</f>
        <v>0</v>
      </c>
      <c r="E32" s="49"/>
      <c r="F32" s="48">
        <f>F31+G31</f>
        <v>1890000</v>
      </c>
      <c r="G32" s="49"/>
      <c r="H32" s="48">
        <f>H31+I31</f>
        <v>472500</v>
      </c>
      <c r="I32" s="49"/>
      <c r="J32" s="48">
        <f>J31+K31</f>
        <v>0</v>
      </c>
      <c r="K32" s="49"/>
      <c r="L32" s="48">
        <f>L31+M31</f>
        <v>20369790</v>
      </c>
      <c r="M32" s="50"/>
      <c r="N32" s="19">
        <f>B32+D32+F32+H32+J32</f>
        <v>20369790</v>
      </c>
      <c r="P32" s="5" t="s">
        <v>0</v>
      </c>
      <c r="Q32" s="48">
        <f>Q31+R31</f>
        <v>4725</v>
      </c>
      <c r="R32" s="49"/>
      <c r="S32" s="48">
        <f>S31+T31</f>
        <v>0</v>
      </c>
      <c r="T32" s="49"/>
      <c r="U32" s="48">
        <f>U31+V31</f>
        <v>315</v>
      </c>
      <c r="V32" s="49"/>
      <c r="W32" s="48">
        <f>W31+X31</f>
        <v>630</v>
      </c>
      <c r="X32" s="49"/>
      <c r="Y32" s="48">
        <f>Y31+Z31</f>
        <v>315</v>
      </c>
      <c r="Z32" s="49"/>
      <c r="AA32" s="48">
        <f>AA31+AB31</f>
        <v>5985</v>
      </c>
      <c r="AB32" s="49"/>
      <c r="AC32" s="20">
        <f>Q32+S32+U32+W32+Y32</f>
        <v>5985</v>
      </c>
      <c r="AE32" s="5" t="s">
        <v>0</v>
      </c>
      <c r="AF32" s="28">
        <f>IFERROR(B32/Q32,"N.A.")</f>
        <v>3811.0666666666666</v>
      </c>
      <c r="AG32" s="29"/>
      <c r="AH32" s="28" t="str">
        <f>IFERROR(D32/S32,"N.A.")</f>
        <v>N.A.</v>
      </c>
      <c r="AI32" s="29"/>
      <c r="AJ32" s="28">
        <f>IFERROR(F32/U32,"N.A.")</f>
        <v>6000</v>
      </c>
      <c r="AK32" s="29"/>
      <c r="AL32" s="28">
        <f>IFERROR(H32/W32,"N.A.")</f>
        <v>750</v>
      </c>
      <c r="AM32" s="29"/>
      <c r="AN32" s="28">
        <f>IFERROR(J32/Y32,"N.A.")</f>
        <v>0</v>
      </c>
      <c r="AO32" s="29"/>
      <c r="AP32" s="28">
        <f>IFERROR(L32/AA32,"N.A.")</f>
        <v>3403.4736842105262</v>
      </c>
      <c r="AQ32" s="29"/>
      <c r="AR32" s="17">
        <f>IFERROR(N32/AC32, "N.A.")</f>
        <v>3403.4736842105262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0</v>
      </c>
      <c r="I39" s="2"/>
      <c r="J39" s="2"/>
      <c r="K39" s="2"/>
      <c r="L39" s="1">
        <f t="shared" ref="L39:M42" si="22">B39+D39+F39+H39+J39</f>
        <v>0</v>
      </c>
      <c r="M39" s="12">
        <f t="shared" si="22"/>
        <v>0</v>
      </c>
      <c r="N39" s="13">
        <f>L39+M39</f>
        <v>0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315</v>
      </c>
      <c r="X39" s="2">
        <v>0</v>
      </c>
      <c r="Y39" s="2">
        <v>0</v>
      </c>
      <c r="Z39" s="2">
        <v>0</v>
      </c>
      <c r="AA39" s="1">
        <f t="shared" ref="AA39:AB42" si="23">Q39+S39+U39+W39+Y39</f>
        <v>315</v>
      </c>
      <c r="AB39" s="12">
        <f t="shared" si="23"/>
        <v>0</v>
      </c>
      <c r="AC39" s="13">
        <f>AA39+AB39</f>
        <v>315</v>
      </c>
      <c r="AE39" s="3" t="s">
        <v>12</v>
      </c>
      <c r="AF39" s="2" t="str">
        <f t="shared" ref="AF39:AR42" si="24">IFERROR(B39/Q39, "N.A.")</f>
        <v>N.A.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>
        <f t="shared" si="24"/>
        <v>0</v>
      </c>
      <c r="AM39" s="2" t="str">
        <f t="shared" si="24"/>
        <v>N.A.</v>
      </c>
      <c r="AN39" s="2" t="str">
        <f t="shared" si="24"/>
        <v>N.A.</v>
      </c>
      <c r="AO39" s="2" t="str">
        <f t="shared" si="24"/>
        <v>N.A.</v>
      </c>
      <c r="AP39" s="15">
        <f t="shared" si="24"/>
        <v>0</v>
      </c>
      <c r="AQ39" s="16" t="str">
        <f t="shared" si="24"/>
        <v>N.A.</v>
      </c>
      <c r="AR39" s="13">
        <f t="shared" si="24"/>
        <v>0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0</v>
      </c>
      <c r="M40" s="12">
        <f t="shared" si="22"/>
        <v>0</v>
      </c>
      <c r="N40" s="13">
        <f>L40+M40</f>
        <v>0</v>
      </c>
      <c r="P40" s="3" t="s">
        <v>13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0</v>
      </c>
      <c r="AB40" s="12">
        <f t="shared" si="23"/>
        <v>0</v>
      </c>
      <c r="AC40" s="13">
        <f>AA40+AB40</f>
        <v>0</v>
      </c>
      <c r="AE40" s="3" t="s">
        <v>13</v>
      </c>
      <c r="AF40" s="2" t="str">
        <f t="shared" si="24"/>
        <v>N.A.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 t="str">
        <f t="shared" si="24"/>
        <v>N.A.</v>
      </c>
      <c r="AQ40" s="16" t="str">
        <f t="shared" si="24"/>
        <v>N.A.</v>
      </c>
      <c r="AR40" s="13" t="str">
        <f t="shared" si="24"/>
        <v>N.A.</v>
      </c>
    </row>
    <row r="41" spans="1:44" ht="15" customHeight="1" thickBot="1" x14ac:dyDescent="0.3">
      <c r="A41" s="3" t="s">
        <v>14</v>
      </c>
      <c r="B41" s="2">
        <v>2131920</v>
      </c>
      <c r="C41" s="2">
        <v>3087000</v>
      </c>
      <c r="D41" s="2"/>
      <c r="E41" s="2"/>
      <c r="F41" s="2"/>
      <c r="G41" s="2"/>
      <c r="H41" s="2"/>
      <c r="I41" s="2">
        <v>472500</v>
      </c>
      <c r="J41" s="2"/>
      <c r="K41" s="2"/>
      <c r="L41" s="1">
        <f t="shared" si="22"/>
        <v>2131920</v>
      </c>
      <c r="M41" s="12">
        <f t="shared" si="22"/>
        <v>3559500</v>
      </c>
      <c r="N41" s="13">
        <f>L41+M41</f>
        <v>5691420</v>
      </c>
      <c r="P41" s="3" t="s">
        <v>14</v>
      </c>
      <c r="Q41" s="2">
        <v>945</v>
      </c>
      <c r="R41" s="2">
        <v>1575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315</v>
      </c>
      <c r="Y41" s="2">
        <v>0</v>
      </c>
      <c r="Z41" s="2">
        <v>0</v>
      </c>
      <c r="AA41" s="1">
        <f t="shared" si="23"/>
        <v>945</v>
      </c>
      <c r="AB41" s="12">
        <f t="shared" si="23"/>
        <v>1890</v>
      </c>
      <c r="AC41" s="13">
        <f>AA41+AB41</f>
        <v>2835</v>
      </c>
      <c r="AE41" s="3" t="s">
        <v>14</v>
      </c>
      <c r="AF41" s="2">
        <f t="shared" si="24"/>
        <v>2256</v>
      </c>
      <c r="AG41" s="2">
        <f t="shared" si="24"/>
        <v>1960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>
        <f t="shared" si="24"/>
        <v>1500</v>
      </c>
      <c r="AN41" s="2" t="str">
        <f t="shared" si="24"/>
        <v>N.A.</v>
      </c>
      <c r="AO41" s="2" t="str">
        <f t="shared" si="24"/>
        <v>N.A.</v>
      </c>
      <c r="AP41" s="15">
        <f t="shared" si="24"/>
        <v>2256</v>
      </c>
      <c r="AQ41" s="16">
        <f t="shared" si="24"/>
        <v>1883.3333333333333</v>
      </c>
      <c r="AR41" s="13">
        <f t="shared" si="24"/>
        <v>2007.5555555555557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2">
        <f t="shared" si="22"/>
        <v>0</v>
      </c>
      <c r="N42" s="13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3"/>
        <v>0</v>
      </c>
      <c r="AB42" s="12">
        <f t="shared" si="23"/>
        <v>0</v>
      </c>
      <c r="AC42" s="13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3" t="str">
        <f t="shared" si="24"/>
        <v>N.A.</v>
      </c>
    </row>
    <row r="43" spans="1:44" ht="15" customHeight="1" thickBot="1" x14ac:dyDescent="0.3">
      <c r="A43" s="4" t="s">
        <v>16</v>
      </c>
      <c r="B43" s="2">
        <v>2131920</v>
      </c>
      <c r="C43" s="2">
        <v>3087000</v>
      </c>
      <c r="D43" s="2"/>
      <c r="E43" s="2"/>
      <c r="F43" s="2"/>
      <c r="G43" s="2"/>
      <c r="H43" s="2">
        <v>0</v>
      </c>
      <c r="I43" s="2">
        <v>472500</v>
      </c>
      <c r="J43" s="2"/>
      <c r="K43" s="2"/>
      <c r="L43" s="1">
        <f t="shared" ref="L43" si="25">B43+D43+F43+H43+J43</f>
        <v>2131920</v>
      </c>
      <c r="M43" s="12">
        <f t="shared" ref="M43" si="26">C43+E43+G43+I43+K43</f>
        <v>3559500</v>
      </c>
      <c r="N43" s="18">
        <f>L43+M43</f>
        <v>5691420</v>
      </c>
      <c r="P43" s="4" t="s">
        <v>16</v>
      </c>
      <c r="Q43" s="2">
        <v>945</v>
      </c>
      <c r="R43" s="2">
        <v>1575</v>
      </c>
      <c r="S43" s="2">
        <v>0</v>
      </c>
      <c r="T43" s="2">
        <v>0</v>
      </c>
      <c r="U43" s="2">
        <v>0</v>
      </c>
      <c r="V43" s="2">
        <v>0</v>
      </c>
      <c r="W43" s="2">
        <v>315</v>
      </c>
      <c r="X43" s="2">
        <v>315</v>
      </c>
      <c r="Y43" s="2">
        <v>0</v>
      </c>
      <c r="Z43" s="2">
        <v>0</v>
      </c>
      <c r="AA43" s="1">
        <f t="shared" ref="AA43" si="27">Q43+S43+U43+W43+Y43</f>
        <v>1260</v>
      </c>
      <c r="AB43" s="12">
        <f t="shared" ref="AB43" si="28">R43+T43+V43+X43+Z43</f>
        <v>1890</v>
      </c>
      <c r="AC43" s="18">
        <f>AA43+AB43</f>
        <v>3150</v>
      </c>
      <c r="AE43" s="4" t="s">
        <v>16</v>
      </c>
      <c r="AF43" s="2">
        <f t="shared" ref="AF43:AO43" si="29">IFERROR(B43/Q43, "N.A.")</f>
        <v>2256</v>
      </c>
      <c r="AG43" s="2">
        <f t="shared" si="29"/>
        <v>1960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 t="str">
        <f t="shared" si="29"/>
        <v>N.A.</v>
      </c>
      <c r="AL43" s="2">
        <f t="shared" si="29"/>
        <v>0</v>
      </c>
      <c r="AM43" s="2">
        <f t="shared" si="29"/>
        <v>1500</v>
      </c>
      <c r="AN43" s="2" t="str">
        <f t="shared" si="29"/>
        <v>N.A.</v>
      </c>
      <c r="AO43" s="2" t="str">
        <f t="shared" si="29"/>
        <v>N.A.</v>
      </c>
      <c r="AP43" s="15">
        <f t="shared" ref="AP43" si="30">IFERROR(L43/AA43, "N.A.")</f>
        <v>1692</v>
      </c>
      <c r="AQ43" s="16">
        <f t="shared" ref="AQ43" si="31">IFERROR(M43/AB43, "N.A.")</f>
        <v>1883.3333333333333</v>
      </c>
      <c r="AR43" s="13">
        <f t="shared" ref="AR43" si="32">IFERROR(N43/AC43, "N.A.")</f>
        <v>1806.8</v>
      </c>
    </row>
    <row r="44" spans="1:44" ht="15" customHeight="1" thickBot="1" x14ac:dyDescent="0.3">
      <c r="A44" s="5" t="s">
        <v>0</v>
      </c>
      <c r="B44" s="48">
        <f>B43+C43</f>
        <v>5218920</v>
      </c>
      <c r="C44" s="49"/>
      <c r="D44" s="48">
        <f>D43+E43</f>
        <v>0</v>
      </c>
      <c r="E44" s="49"/>
      <c r="F44" s="48">
        <f>F43+G43</f>
        <v>0</v>
      </c>
      <c r="G44" s="49"/>
      <c r="H44" s="48">
        <f>H43+I43</f>
        <v>472500</v>
      </c>
      <c r="I44" s="49"/>
      <c r="J44" s="48">
        <f>J43+K43</f>
        <v>0</v>
      </c>
      <c r="K44" s="49"/>
      <c r="L44" s="48">
        <f>L43+M43</f>
        <v>5691420</v>
      </c>
      <c r="M44" s="50"/>
      <c r="N44" s="19">
        <f>B44+D44+F44+H44+J44</f>
        <v>5691420</v>
      </c>
      <c r="P44" s="5" t="s">
        <v>0</v>
      </c>
      <c r="Q44" s="48">
        <f>Q43+R43</f>
        <v>2520</v>
      </c>
      <c r="R44" s="49"/>
      <c r="S44" s="48">
        <f>S43+T43</f>
        <v>0</v>
      </c>
      <c r="T44" s="49"/>
      <c r="U44" s="48">
        <f>U43+V43</f>
        <v>0</v>
      </c>
      <c r="V44" s="49"/>
      <c r="W44" s="48">
        <f>W43+X43</f>
        <v>630</v>
      </c>
      <c r="X44" s="49"/>
      <c r="Y44" s="48">
        <f>Y43+Z43</f>
        <v>0</v>
      </c>
      <c r="Z44" s="49"/>
      <c r="AA44" s="48">
        <f>AA43+AB43</f>
        <v>3150</v>
      </c>
      <c r="AB44" s="50"/>
      <c r="AC44" s="19">
        <f>Q44+S44+U44+W44+Y44</f>
        <v>3150</v>
      </c>
      <c r="AE44" s="5" t="s">
        <v>0</v>
      </c>
      <c r="AF44" s="28">
        <f>IFERROR(B44/Q44,"N.A.")</f>
        <v>2071</v>
      </c>
      <c r="AG44" s="29"/>
      <c r="AH44" s="28" t="str">
        <f>IFERROR(D44/S44,"N.A.")</f>
        <v>N.A.</v>
      </c>
      <c r="AI44" s="29"/>
      <c r="AJ44" s="28" t="str">
        <f>IFERROR(F44/U44,"N.A.")</f>
        <v>N.A.</v>
      </c>
      <c r="AK44" s="29"/>
      <c r="AL44" s="28">
        <f>IFERROR(H44/W44,"N.A.")</f>
        <v>750</v>
      </c>
      <c r="AM44" s="29"/>
      <c r="AN44" s="28" t="str">
        <f>IFERROR(J44/Y44,"N.A.")</f>
        <v>N.A.</v>
      </c>
      <c r="AO44" s="29"/>
      <c r="AP44" s="28">
        <f>IFERROR(L44/AA44,"N.A.")</f>
        <v>1806.8</v>
      </c>
      <c r="AQ44" s="29"/>
      <c r="AR44" s="17">
        <f>IFERROR(N44/AC44, "N.A.")</f>
        <v>1806.8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2006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>
        <v>20089599</v>
      </c>
      <c r="C15" s="2"/>
      <c r="D15" s="2">
        <v>12224717</v>
      </c>
      <c r="E15" s="2"/>
      <c r="F15" s="2">
        <v>17584860</v>
      </c>
      <c r="G15" s="2"/>
      <c r="H15" s="2">
        <v>52311296</v>
      </c>
      <c r="I15" s="2"/>
      <c r="J15" s="2">
        <v>0</v>
      </c>
      <c r="K15" s="2"/>
      <c r="L15" s="1">
        <f t="shared" ref="L15:M18" si="0">B15+D15+F15+H15+J15</f>
        <v>102210472</v>
      </c>
      <c r="M15" s="12">
        <f t="shared" si="0"/>
        <v>0</v>
      </c>
      <c r="N15" s="13">
        <f>L15+M15</f>
        <v>102210472</v>
      </c>
      <c r="P15" s="3" t="s">
        <v>12</v>
      </c>
      <c r="Q15" s="2">
        <v>7688</v>
      </c>
      <c r="R15" s="2">
        <v>0</v>
      </c>
      <c r="S15" s="2">
        <v>3190</v>
      </c>
      <c r="T15" s="2">
        <v>0</v>
      </c>
      <c r="U15" s="2">
        <v>3424</v>
      </c>
      <c r="V15" s="2">
        <v>0</v>
      </c>
      <c r="W15" s="2">
        <v>22865</v>
      </c>
      <c r="X15" s="2">
        <v>0</v>
      </c>
      <c r="Y15" s="2">
        <v>2439</v>
      </c>
      <c r="Z15" s="2">
        <v>0</v>
      </c>
      <c r="AA15" s="1">
        <f t="shared" ref="AA15:AB18" si="1">Q15+S15+U15+W15+Y15</f>
        <v>39606</v>
      </c>
      <c r="AB15" s="12">
        <f t="shared" si="1"/>
        <v>0</v>
      </c>
      <c r="AC15" s="13">
        <f>AA15+AB15</f>
        <v>39606</v>
      </c>
      <c r="AE15" s="3" t="s">
        <v>12</v>
      </c>
      <c r="AF15" s="2">
        <f t="shared" ref="AF15:AR18" si="2">IFERROR(B15/Q15, "N.A.")</f>
        <v>2613.1112122788763</v>
      </c>
      <c r="AG15" s="2" t="str">
        <f t="shared" si="2"/>
        <v>N.A.</v>
      </c>
      <c r="AH15" s="2">
        <f t="shared" si="2"/>
        <v>3832.199686520376</v>
      </c>
      <c r="AI15" s="2" t="str">
        <f t="shared" si="2"/>
        <v>N.A.</v>
      </c>
      <c r="AJ15" s="2">
        <f t="shared" si="2"/>
        <v>5135.7651869158881</v>
      </c>
      <c r="AK15" s="2" t="str">
        <f t="shared" si="2"/>
        <v>N.A.</v>
      </c>
      <c r="AL15" s="2">
        <f t="shared" si="2"/>
        <v>2287.832757489613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2580.6815129020856</v>
      </c>
      <c r="AQ15" s="16" t="str">
        <f t="shared" si="2"/>
        <v>N.A.</v>
      </c>
      <c r="AR15" s="13">
        <f t="shared" si="2"/>
        <v>2580.6815129020856</v>
      </c>
    </row>
    <row r="16" spans="1:44" ht="15" customHeight="1" thickBot="1" x14ac:dyDescent="0.3">
      <c r="A16" s="3" t="s">
        <v>13</v>
      </c>
      <c r="B16" s="2">
        <v>9808673.9999999981</v>
      </c>
      <c r="C16" s="2">
        <v>2449215</v>
      </c>
      <c r="D16" s="2">
        <v>542445</v>
      </c>
      <c r="E16" s="2"/>
      <c r="F16" s="2"/>
      <c r="G16" s="2"/>
      <c r="H16" s="2"/>
      <c r="I16" s="2"/>
      <c r="J16" s="2"/>
      <c r="K16" s="2"/>
      <c r="L16" s="1">
        <f t="shared" si="0"/>
        <v>10351118.999999998</v>
      </c>
      <c r="M16" s="12">
        <f t="shared" si="0"/>
        <v>2449215</v>
      </c>
      <c r="N16" s="13">
        <f>L16+M16</f>
        <v>12800333.999999998</v>
      </c>
      <c r="P16" s="3" t="s">
        <v>13</v>
      </c>
      <c r="Q16" s="2">
        <v>6229</v>
      </c>
      <c r="R16" s="2">
        <v>1274</v>
      </c>
      <c r="S16" s="2">
        <v>327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6556</v>
      </c>
      <c r="AB16" s="12">
        <f t="shared" si="1"/>
        <v>1274</v>
      </c>
      <c r="AC16" s="13">
        <f>AA16+AB16</f>
        <v>7830</v>
      </c>
      <c r="AE16" s="3" t="s">
        <v>13</v>
      </c>
      <c r="AF16" s="2">
        <f t="shared" si="2"/>
        <v>1574.6787606357357</v>
      </c>
      <c r="AG16" s="2">
        <f t="shared" si="2"/>
        <v>1922.460753532182</v>
      </c>
      <c r="AH16" s="2">
        <f t="shared" si="2"/>
        <v>1658.8532110091744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1578.8772117144597</v>
      </c>
      <c r="AQ16" s="16">
        <f t="shared" si="2"/>
        <v>1922.460753532182</v>
      </c>
      <c r="AR16" s="13">
        <f t="shared" si="2"/>
        <v>1634.7808429118772</v>
      </c>
    </row>
    <row r="17" spans="1:44" ht="15" customHeight="1" thickBot="1" x14ac:dyDescent="0.3">
      <c r="A17" s="3" t="s">
        <v>14</v>
      </c>
      <c r="B17" s="2">
        <v>52867387</v>
      </c>
      <c r="C17" s="2">
        <v>296695651</v>
      </c>
      <c r="D17" s="2">
        <v>8506390</v>
      </c>
      <c r="E17" s="2">
        <v>5539090</v>
      </c>
      <c r="F17" s="2"/>
      <c r="G17" s="2">
        <v>40921370.000000007</v>
      </c>
      <c r="H17" s="2"/>
      <c r="I17" s="2">
        <v>12452263.000000002</v>
      </c>
      <c r="J17" s="2">
        <v>0</v>
      </c>
      <c r="K17" s="2"/>
      <c r="L17" s="1">
        <f t="shared" si="0"/>
        <v>61373777</v>
      </c>
      <c r="M17" s="12">
        <f t="shared" si="0"/>
        <v>355608374</v>
      </c>
      <c r="N17" s="13">
        <f>L17+M17</f>
        <v>416982151</v>
      </c>
      <c r="P17" s="3" t="s">
        <v>14</v>
      </c>
      <c r="Q17" s="2">
        <v>12554</v>
      </c>
      <c r="R17" s="2">
        <v>47404</v>
      </c>
      <c r="S17" s="2">
        <v>1922</v>
      </c>
      <c r="T17" s="2">
        <v>1082</v>
      </c>
      <c r="U17" s="2">
        <v>0</v>
      </c>
      <c r="V17" s="2">
        <v>3776</v>
      </c>
      <c r="W17" s="2">
        <v>0</v>
      </c>
      <c r="X17" s="2">
        <v>3057</v>
      </c>
      <c r="Y17" s="2">
        <v>3702</v>
      </c>
      <c r="Z17" s="2">
        <v>0</v>
      </c>
      <c r="AA17" s="1">
        <f t="shared" si="1"/>
        <v>18178</v>
      </c>
      <c r="AB17" s="12">
        <f t="shared" si="1"/>
        <v>55319</v>
      </c>
      <c r="AC17" s="13">
        <f>AA17+AB17</f>
        <v>73497</v>
      </c>
      <c r="AE17" s="3" t="s">
        <v>14</v>
      </c>
      <c r="AF17" s="2">
        <f t="shared" si="2"/>
        <v>4211.1985821252192</v>
      </c>
      <c r="AG17" s="2">
        <f t="shared" si="2"/>
        <v>6258.8737448316597</v>
      </c>
      <c r="AH17" s="2">
        <f t="shared" si="2"/>
        <v>4425.801248699272</v>
      </c>
      <c r="AI17" s="2">
        <f t="shared" si="2"/>
        <v>5119.3068391866909</v>
      </c>
      <c r="AJ17" s="2" t="str">
        <f t="shared" si="2"/>
        <v>N.A.</v>
      </c>
      <c r="AK17" s="2">
        <f t="shared" si="2"/>
        <v>10837.227224576272</v>
      </c>
      <c r="AL17" s="2" t="str">
        <f t="shared" si="2"/>
        <v>N.A.</v>
      </c>
      <c r="AM17" s="2">
        <f t="shared" si="2"/>
        <v>4073.3604841347733</v>
      </c>
      <c r="AN17" s="2">
        <f t="shared" si="2"/>
        <v>0</v>
      </c>
      <c r="AO17" s="2" t="str">
        <f t="shared" si="2"/>
        <v>N.A.</v>
      </c>
      <c r="AP17" s="15">
        <f t="shared" si="2"/>
        <v>3376.2667510177139</v>
      </c>
      <c r="AQ17" s="16">
        <f t="shared" si="2"/>
        <v>6428.3225293298865</v>
      </c>
      <c r="AR17" s="13">
        <f t="shared" si="2"/>
        <v>5673.4581139366237</v>
      </c>
    </row>
    <row r="18" spans="1:44" ht="15" customHeight="1" thickBot="1" x14ac:dyDescent="0.3">
      <c r="A18" s="3" t="s">
        <v>15</v>
      </c>
      <c r="B18" s="2">
        <v>10348162</v>
      </c>
      <c r="C18" s="2">
        <v>6004174.9999999991</v>
      </c>
      <c r="D18" s="2">
        <v>5681633</v>
      </c>
      <c r="E18" s="2">
        <v>1336869.9999999998</v>
      </c>
      <c r="F18" s="2"/>
      <c r="G18" s="2">
        <v>6627427.0000000019</v>
      </c>
      <c r="H18" s="2">
        <v>4696286.9999999981</v>
      </c>
      <c r="I18" s="2"/>
      <c r="J18" s="2">
        <v>0</v>
      </c>
      <c r="K18" s="2"/>
      <c r="L18" s="1">
        <f t="shared" si="0"/>
        <v>20726082</v>
      </c>
      <c r="M18" s="12">
        <f t="shared" si="0"/>
        <v>13968472</v>
      </c>
      <c r="N18" s="13">
        <f>L18+M18</f>
        <v>34694554</v>
      </c>
      <c r="P18" s="3" t="s">
        <v>15</v>
      </c>
      <c r="Q18" s="2">
        <v>2748</v>
      </c>
      <c r="R18" s="2">
        <v>1189</v>
      </c>
      <c r="S18" s="2">
        <v>1091</v>
      </c>
      <c r="T18" s="2">
        <v>527</v>
      </c>
      <c r="U18" s="2">
        <v>0</v>
      </c>
      <c r="V18" s="2">
        <v>1431</v>
      </c>
      <c r="W18" s="2">
        <v>4825</v>
      </c>
      <c r="X18" s="2">
        <v>0</v>
      </c>
      <c r="Y18" s="2">
        <v>3064</v>
      </c>
      <c r="Z18" s="2">
        <v>0</v>
      </c>
      <c r="AA18" s="1">
        <f t="shared" si="1"/>
        <v>11728</v>
      </c>
      <c r="AB18" s="12">
        <f t="shared" si="1"/>
        <v>3147</v>
      </c>
      <c r="AC18" s="18">
        <f>AA18+AB18</f>
        <v>14875</v>
      </c>
      <c r="AE18" s="3" t="s">
        <v>15</v>
      </c>
      <c r="AF18" s="2">
        <f t="shared" si="2"/>
        <v>3765.7066957787483</v>
      </c>
      <c r="AG18" s="2">
        <f t="shared" si="2"/>
        <v>5049.7687132043729</v>
      </c>
      <c r="AH18" s="2">
        <f t="shared" si="2"/>
        <v>5207.7296058661777</v>
      </c>
      <c r="AI18" s="2">
        <f t="shared" si="2"/>
        <v>2536.7552182163186</v>
      </c>
      <c r="AJ18" s="2" t="str">
        <f t="shared" si="2"/>
        <v>N.A.</v>
      </c>
      <c r="AK18" s="2">
        <f t="shared" si="2"/>
        <v>4631.3256464011192</v>
      </c>
      <c r="AL18" s="2">
        <f t="shared" si="2"/>
        <v>973.32373056994777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1767.2307298772168</v>
      </c>
      <c r="AQ18" s="16">
        <f t="shared" si="2"/>
        <v>4438.6628535112804</v>
      </c>
      <c r="AR18" s="13">
        <f t="shared" si="2"/>
        <v>2332.4069915966388</v>
      </c>
    </row>
    <row r="19" spans="1:44" ht="15" customHeight="1" thickBot="1" x14ac:dyDescent="0.3">
      <c r="A19" s="4" t="s">
        <v>16</v>
      </c>
      <c r="B19" s="2">
        <v>93113822.000000015</v>
      </c>
      <c r="C19" s="2">
        <v>305149041.00000018</v>
      </c>
      <c r="D19" s="2">
        <v>26955185.000000004</v>
      </c>
      <c r="E19" s="2">
        <v>6875960</v>
      </c>
      <c r="F19" s="2">
        <v>17584860</v>
      </c>
      <c r="G19" s="2">
        <v>47548796.999999985</v>
      </c>
      <c r="H19" s="2">
        <v>57007582.999999963</v>
      </c>
      <c r="I19" s="2">
        <v>12452263.000000002</v>
      </c>
      <c r="J19" s="2">
        <v>0</v>
      </c>
      <c r="K19" s="2"/>
      <c r="L19" s="1">
        <f t="shared" ref="L19" si="3">B19+D19+F19+H19+J19</f>
        <v>194661449.99999997</v>
      </c>
      <c r="M19" s="12">
        <f t="shared" ref="M19" si="4">C19+E19+G19+I19+K19</f>
        <v>372026061.00000018</v>
      </c>
      <c r="N19" s="18">
        <f>L19+M19</f>
        <v>566687511.00000012</v>
      </c>
      <c r="P19" s="4" t="s">
        <v>16</v>
      </c>
      <c r="Q19" s="2">
        <v>29219</v>
      </c>
      <c r="R19" s="2">
        <v>49867</v>
      </c>
      <c r="S19" s="2">
        <v>6530</v>
      </c>
      <c r="T19" s="2">
        <v>1609</v>
      </c>
      <c r="U19" s="2">
        <v>3424</v>
      </c>
      <c r="V19" s="2">
        <v>5207</v>
      </c>
      <c r="W19" s="2">
        <v>27690</v>
      </c>
      <c r="X19" s="2">
        <v>3057</v>
      </c>
      <c r="Y19" s="2">
        <v>9205</v>
      </c>
      <c r="Z19" s="2">
        <v>0</v>
      </c>
      <c r="AA19" s="1">
        <f t="shared" ref="AA19" si="5">Q19+S19+U19+W19+Y19</f>
        <v>76068</v>
      </c>
      <c r="AB19" s="12">
        <f t="shared" ref="AB19" si="6">R19+T19+V19+X19+Z19</f>
        <v>59740</v>
      </c>
      <c r="AC19" s="13">
        <f>AA19+AB19</f>
        <v>135808</v>
      </c>
      <c r="AE19" s="4" t="s">
        <v>16</v>
      </c>
      <c r="AF19" s="2">
        <f t="shared" ref="AF19:AO19" si="7">IFERROR(B19/Q19, "N.A.")</f>
        <v>3186.7559464731858</v>
      </c>
      <c r="AG19" s="2">
        <f t="shared" si="7"/>
        <v>6119.2580464034363</v>
      </c>
      <c r="AH19" s="2">
        <f t="shared" si="7"/>
        <v>4127.8996937212869</v>
      </c>
      <c r="AI19" s="2">
        <f t="shared" si="7"/>
        <v>4273.4369173399627</v>
      </c>
      <c r="AJ19" s="2">
        <f t="shared" si="7"/>
        <v>5135.7651869158881</v>
      </c>
      <c r="AK19" s="2">
        <f t="shared" si="7"/>
        <v>9131.7067409256742</v>
      </c>
      <c r="AL19" s="2">
        <f t="shared" si="7"/>
        <v>2058.7787287829528</v>
      </c>
      <c r="AM19" s="2">
        <f t="shared" si="7"/>
        <v>4073.3604841347733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2559.0451964032177</v>
      </c>
      <c r="AQ19" s="16">
        <f t="shared" ref="AQ19" si="9">IFERROR(M19/AB19, "N.A.")</f>
        <v>6227.4198359558113</v>
      </c>
      <c r="AR19" s="13">
        <f t="shared" ref="AR19" si="10">IFERROR(N19/AC19, "N.A.")</f>
        <v>4172.7108196866175</v>
      </c>
    </row>
    <row r="20" spans="1:44" ht="15" customHeight="1" thickBot="1" x14ac:dyDescent="0.3">
      <c r="A20" s="5" t="s">
        <v>0</v>
      </c>
      <c r="B20" s="48">
        <f>B19+C19</f>
        <v>398262863.00000018</v>
      </c>
      <c r="C20" s="49"/>
      <c r="D20" s="48">
        <f>D19+E19</f>
        <v>33831145</v>
      </c>
      <c r="E20" s="49"/>
      <c r="F20" s="48">
        <f>F19+G19</f>
        <v>65133656.999999985</v>
      </c>
      <c r="G20" s="49"/>
      <c r="H20" s="48">
        <f>H19+I19</f>
        <v>69459845.99999997</v>
      </c>
      <c r="I20" s="49"/>
      <c r="J20" s="48">
        <f>J19+K19</f>
        <v>0</v>
      </c>
      <c r="K20" s="49"/>
      <c r="L20" s="48">
        <f>L19+M19</f>
        <v>566687511.00000012</v>
      </c>
      <c r="M20" s="50"/>
      <c r="N20" s="19">
        <f>B20+D20+F20+H20+J20</f>
        <v>566687511.00000012</v>
      </c>
      <c r="P20" s="5" t="s">
        <v>0</v>
      </c>
      <c r="Q20" s="48">
        <f>Q19+R19</f>
        <v>79086</v>
      </c>
      <c r="R20" s="49"/>
      <c r="S20" s="48">
        <f>S19+T19</f>
        <v>8139</v>
      </c>
      <c r="T20" s="49"/>
      <c r="U20" s="48">
        <f>U19+V19</f>
        <v>8631</v>
      </c>
      <c r="V20" s="49"/>
      <c r="W20" s="48">
        <f>W19+X19</f>
        <v>30747</v>
      </c>
      <c r="X20" s="49"/>
      <c r="Y20" s="48">
        <f>Y19+Z19</f>
        <v>9205</v>
      </c>
      <c r="Z20" s="49"/>
      <c r="AA20" s="48">
        <f>AA19+AB19</f>
        <v>135808</v>
      </c>
      <c r="AB20" s="49"/>
      <c r="AC20" s="20">
        <f>Q20+S20+U20+W20+Y20</f>
        <v>135808</v>
      </c>
      <c r="AE20" s="5" t="s">
        <v>0</v>
      </c>
      <c r="AF20" s="28">
        <f>IFERROR(B20/Q20,"N.A.")</f>
        <v>5035.8200313582702</v>
      </c>
      <c r="AG20" s="29"/>
      <c r="AH20" s="28">
        <f>IFERROR(D20/S20,"N.A.")</f>
        <v>4156.6709669492566</v>
      </c>
      <c r="AI20" s="29"/>
      <c r="AJ20" s="28">
        <f>IFERROR(F20/U20,"N.A.")</f>
        <v>7546.4786235662132</v>
      </c>
      <c r="AK20" s="29"/>
      <c r="AL20" s="28">
        <f>IFERROR(H20/W20,"N.A.")</f>
        <v>2259.0771782612928</v>
      </c>
      <c r="AM20" s="29"/>
      <c r="AN20" s="28">
        <f>IFERROR(J20/Y20,"N.A.")</f>
        <v>0</v>
      </c>
      <c r="AO20" s="29"/>
      <c r="AP20" s="28">
        <f>IFERROR(L20/AA20,"N.A.")</f>
        <v>4172.7108196866175</v>
      </c>
      <c r="AQ20" s="29"/>
      <c r="AR20" s="17">
        <f>IFERROR(N20/AC20, "N.A.")</f>
        <v>4172.7108196866175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>
        <v>18643869.000000004</v>
      </c>
      <c r="C27" s="2"/>
      <c r="D27" s="2">
        <v>11764445.000000002</v>
      </c>
      <c r="E27" s="2"/>
      <c r="F27" s="2">
        <v>16636120.000000002</v>
      </c>
      <c r="G27" s="2"/>
      <c r="H27" s="2">
        <v>26852694</v>
      </c>
      <c r="I27" s="2"/>
      <c r="J27" s="2">
        <v>0</v>
      </c>
      <c r="K27" s="2"/>
      <c r="L27" s="1">
        <f t="shared" ref="L27:M30" si="11">B27+D27+F27+H27+J27</f>
        <v>73897128</v>
      </c>
      <c r="M27" s="12">
        <f t="shared" si="11"/>
        <v>0</v>
      </c>
      <c r="N27" s="13">
        <f>L27+M27</f>
        <v>73897128</v>
      </c>
      <c r="P27" s="3" t="s">
        <v>12</v>
      </c>
      <c r="Q27" s="2">
        <v>6592</v>
      </c>
      <c r="R27" s="2">
        <v>0</v>
      </c>
      <c r="S27" s="2">
        <v>2940</v>
      </c>
      <c r="T27" s="2">
        <v>0</v>
      </c>
      <c r="U27" s="2">
        <v>2884</v>
      </c>
      <c r="V27" s="2">
        <v>0</v>
      </c>
      <c r="W27" s="2">
        <v>8057</v>
      </c>
      <c r="X27" s="2">
        <v>0</v>
      </c>
      <c r="Y27" s="2">
        <v>346</v>
      </c>
      <c r="Z27" s="2">
        <v>0</v>
      </c>
      <c r="AA27" s="1">
        <f t="shared" ref="AA27:AB30" si="12">Q27+S27+U27+W27+Y27</f>
        <v>20819</v>
      </c>
      <c r="AB27" s="12">
        <f t="shared" si="12"/>
        <v>0</v>
      </c>
      <c r="AC27" s="13">
        <f>AA27+AB27</f>
        <v>20819</v>
      </c>
      <c r="AE27" s="3" t="s">
        <v>12</v>
      </c>
      <c r="AF27" s="2">
        <f t="shared" ref="AF27:AR30" si="13">IFERROR(B27/Q27, "N.A.")</f>
        <v>2828.256826456311</v>
      </c>
      <c r="AG27" s="2" t="str">
        <f t="shared" si="13"/>
        <v>N.A.</v>
      </c>
      <c r="AH27" s="2">
        <f t="shared" si="13"/>
        <v>4001.5119047619055</v>
      </c>
      <c r="AI27" s="2" t="str">
        <f t="shared" si="13"/>
        <v>N.A.</v>
      </c>
      <c r="AJ27" s="2">
        <f t="shared" si="13"/>
        <v>5768.418862690708</v>
      </c>
      <c r="AK27" s="2" t="str">
        <f t="shared" si="13"/>
        <v>N.A.</v>
      </c>
      <c r="AL27" s="2">
        <f t="shared" si="13"/>
        <v>3332.8402631252329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3549.5042028915896</v>
      </c>
      <c r="AQ27" s="16" t="str">
        <f t="shared" si="13"/>
        <v>N.A.</v>
      </c>
      <c r="AR27" s="13">
        <f t="shared" si="13"/>
        <v>3549.5042028915896</v>
      </c>
    </row>
    <row r="28" spans="1:44" ht="15" customHeight="1" thickBot="1" x14ac:dyDescent="0.3">
      <c r="A28" s="3" t="s">
        <v>13</v>
      </c>
      <c r="B28" s="2">
        <v>340812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340812</v>
      </c>
      <c r="M28" s="12">
        <f t="shared" si="11"/>
        <v>0</v>
      </c>
      <c r="N28" s="13">
        <f>L28+M28</f>
        <v>340812</v>
      </c>
      <c r="P28" s="3" t="s">
        <v>13</v>
      </c>
      <c r="Q28" s="2">
        <v>351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351</v>
      </c>
      <c r="AB28" s="12">
        <f t="shared" si="12"/>
        <v>0</v>
      </c>
      <c r="AC28" s="13">
        <f>AA28+AB28</f>
        <v>351</v>
      </c>
      <c r="AE28" s="3" t="s">
        <v>13</v>
      </c>
      <c r="AF28" s="2">
        <f t="shared" si="13"/>
        <v>970.97435897435901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970.97435897435901</v>
      </c>
      <c r="AQ28" s="16" t="str">
        <f t="shared" si="13"/>
        <v>N.A.</v>
      </c>
      <c r="AR28" s="13">
        <f t="shared" si="13"/>
        <v>970.97435897435901</v>
      </c>
    </row>
    <row r="29" spans="1:44" ht="15" customHeight="1" thickBot="1" x14ac:dyDescent="0.3">
      <c r="A29" s="3" t="s">
        <v>14</v>
      </c>
      <c r="B29" s="2">
        <v>25537655.000000004</v>
      </c>
      <c r="C29" s="2">
        <v>181032337.00000003</v>
      </c>
      <c r="D29" s="2">
        <v>8506390</v>
      </c>
      <c r="E29" s="2">
        <v>5539090</v>
      </c>
      <c r="F29" s="2"/>
      <c r="G29" s="2">
        <v>33312670.000000004</v>
      </c>
      <c r="H29" s="2"/>
      <c r="I29" s="2">
        <v>9969898</v>
      </c>
      <c r="J29" s="2">
        <v>0</v>
      </c>
      <c r="K29" s="2"/>
      <c r="L29" s="1">
        <f t="shared" si="11"/>
        <v>34044045</v>
      </c>
      <c r="M29" s="12">
        <f t="shared" si="11"/>
        <v>229853995.00000003</v>
      </c>
      <c r="N29" s="13">
        <f>L29+M29</f>
        <v>263898040.00000003</v>
      </c>
      <c r="P29" s="3" t="s">
        <v>14</v>
      </c>
      <c r="Q29" s="2">
        <v>7450</v>
      </c>
      <c r="R29" s="2">
        <v>28002</v>
      </c>
      <c r="S29" s="2">
        <v>1922</v>
      </c>
      <c r="T29" s="2">
        <v>1082</v>
      </c>
      <c r="U29" s="2">
        <v>0</v>
      </c>
      <c r="V29" s="2">
        <v>2742</v>
      </c>
      <c r="W29" s="2">
        <v>0</v>
      </c>
      <c r="X29" s="2">
        <v>1622</v>
      </c>
      <c r="Y29" s="2">
        <v>1196</v>
      </c>
      <c r="Z29" s="2">
        <v>0</v>
      </c>
      <c r="AA29" s="1">
        <f t="shared" si="12"/>
        <v>10568</v>
      </c>
      <c r="AB29" s="12">
        <f t="shared" si="12"/>
        <v>33448</v>
      </c>
      <c r="AC29" s="13">
        <f>AA29+AB29</f>
        <v>44016</v>
      </c>
      <c r="AE29" s="3" t="s">
        <v>14</v>
      </c>
      <c r="AF29" s="2">
        <f t="shared" si="13"/>
        <v>3427.8731543624167</v>
      </c>
      <c r="AG29" s="2">
        <f t="shared" si="13"/>
        <v>6464.9788229412197</v>
      </c>
      <c r="AH29" s="2">
        <f t="shared" si="13"/>
        <v>4425.801248699272</v>
      </c>
      <c r="AI29" s="2">
        <f t="shared" si="13"/>
        <v>5119.3068391866909</v>
      </c>
      <c r="AJ29" s="2" t="str">
        <f t="shared" si="13"/>
        <v>N.A.</v>
      </c>
      <c r="AK29" s="2">
        <f t="shared" si="13"/>
        <v>12149.04084609774</v>
      </c>
      <c r="AL29" s="2" t="str">
        <f t="shared" si="13"/>
        <v>N.A.</v>
      </c>
      <c r="AM29" s="2">
        <f t="shared" si="13"/>
        <v>6146.6695437731196</v>
      </c>
      <c r="AN29" s="2">
        <f t="shared" si="13"/>
        <v>0</v>
      </c>
      <c r="AO29" s="2" t="str">
        <f t="shared" si="13"/>
        <v>N.A.</v>
      </c>
      <c r="AP29" s="15">
        <f t="shared" si="13"/>
        <v>3221.4274224072674</v>
      </c>
      <c r="AQ29" s="16">
        <f t="shared" si="13"/>
        <v>6871.9802379813455</v>
      </c>
      <c r="AR29" s="13">
        <f t="shared" si="13"/>
        <v>5995.5025445292631</v>
      </c>
    </row>
    <row r="30" spans="1:44" ht="15" customHeight="1" thickBot="1" x14ac:dyDescent="0.3">
      <c r="A30" s="3" t="s">
        <v>15</v>
      </c>
      <c r="B30" s="2">
        <v>10348162</v>
      </c>
      <c r="C30" s="2">
        <v>6004174.9999999991</v>
      </c>
      <c r="D30" s="2">
        <v>5681633</v>
      </c>
      <c r="E30" s="2">
        <v>1336869.9999999998</v>
      </c>
      <c r="F30" s="2"/>
      <c r="G30" s="2">
        <v>6191827.0000000009</v>
      </c>
      <c r="H30" s="2">
        <v>4424778.0000000009</v>
      </c>
      <c r="I30" s="2"/>
      <c r="J30" s="2">
        <v>0</v>
      </c>
      <c r="K30" s="2"/>
      <c r="L30" s="1">
        <f t="shared" si="11"/>
        <v>20454573</v>
      </c>
      <c r="M30" s="12">
        <f t="shared" si="11"/>
        <v>13532872</v>
      </c>
      <c r="N30" s="13">
        <f>L30+M30</f>
        <v>33987445</v>
      </c>
      <c r="P30" s="3" t="s">
        <v>15</v>
      </c>
      <c r="Q30" s="2">
        <v>2748</v>
      </c>
      <c r="R30" s="2">
        <v>1189</v>
      </c>
      <c r="S30" s="2">
        <v>1091</v>
      </c>
      <c r="T30" s="2">
        <v>527</v>
      </c>
      <c r="U30" s="2">
        <v>0</v>
      </c>
      <c r="V30" s="2">
        <v>1359</v>
      </c>
      <c r="W30" s="2">
        <v>4527</v>
      </c>
      <c r="X30" s="2">
        <v>0</v>
      </c>
      <c r="Y30" s="2">
        <v>1826</v>
      </c>
      <c r="Z30" s="2">
        <v>0</v>
      </c>
      <c r="AA30" s="1">
        <f t="shared" si="12"/>
        <v>10192</v>
      </c>
      <c r="AB30" s="12">
        <f t="shared" si="12"/>
        <v>3075</v>
      </c>
      <c r="AC30" s="18">
        <f>AA30+AB30</f>
        <v>13267</v>
      </c>
      <c r="AE30" s="3" t="s">
        <v>15</v>
      </c>
      <c r="AF30" s="2">
        <f t="shared" si="13"/>
        <v>3765.7066957787483</v>
      </c>
      <c r="AG30" s="2">
        <f t="shared" si="13"/>
        <v>5049.7687132043729</v>
      </c>
      <c r="AH30" s="2">
        <f t="shared" si="13"/>
        <v>5207.7296058661777</v>
      </c>
      <c r="AI30" s="2">
        <f t="shared" si="13"/>
        <v>2536.7552182163186</v>
      </c>
      <c r="AJ30" s="2" t="str">
        <f t="shared" si="13"/>
        <v>N.A.</v>
      </c>
      <c r="AK30" s="2">
        <f t="shared" si="13"/>
        <v>4556.1640912435623</v>
      </c>
      <c r="AL30" s="2">
        <f t="shared" si="13"/>
        <v>977.41948310139185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2006.924352433281</v>
      </c>
      <c r="AQ30" s="16">
        <f t="shared" si="13"/>
        <v>4400.9339837398375</v>
      </c>
      <c r="AR30" s="13">
        <f t="shared" si="13"/>
        <v>2561.8033466495817</v>
      </c>
    </row>
    <row r="31" spans="1:44" ht="15" customHeight="1" thickBot="1" x14ac:dyDescent="0.3">
      <c r="A31" s="4" t="s">
        <v>16</v>
      </c>
      <c r="B31" s="2">
        <v>54870498.00000003</v>
      </c>
      <c r="C31" s="2">
        <v>187036512</v>
      </c>
      <c r="D31" s="2">
        <v>25952467.999999993</v>
      </c>
      <c r="E31" s="2">
        <v>6875960</v>
      </c>
      <c r="F31" s="2">
        <v>16636120.000000002</v>
      </c>
      <c r="G31" s="2">
        <v>39504497</v>
      </c>
      <c r="H31" s="2">
        <v>31277472.000000011</v>
      </c>
      <c r="I31" s="2">
        <v>9969898</v>
      </c>
      <c r="J31" s="2">
        <v>0</v>
      </c>
      <c r="K31" s="2"/>
      <c r="L31" s="1">
        <f t="shared" ref="L31" si="14">B31+D31+F31+H31+J31</f>
        <v>128736558.00000004</v>
      </c>
      <c r="M31" s="12">
        <f t="shared" ref="M31" si="15">C31+E31+G31+I31+K31</f>
        <v>243386867</v>
      </c>
      <c r="N31" s="18">
        <f>L31+M31</f>
        <v>372123425.00000006</v>
      </c>
      <c r="P31" s="4" t="s">
        <v>16</v>
      </c>
      <c r="Q31" s="2">
        <v>17141</v>
      </c>
      <c r="R31" s="2">
        <v>29191</v>
      </c>
      <c r="S31" s="2">
        <v>5953</v>
      </c>
      <c r="T31" s="2">
        <v>1609</v>
      </c>
      <c r="U31" s="2">
        <v>2884</v>
      </c>
      <c r="V31" s="2">
        <v>4101</v>
      </c>
      <c r="W31" s="2">
        <v>12584</v>
      </c>
      <c r="X31" s="2">
        <v>1622</v>
      </c>
      <c r="Y31" s="2">
        <v>3368</v>
      </c>
      <c r="Z31" s="2">
        <v>0</v>
      </c>
      <c r="AA31" s="1">
        <f t="shared" ref="AA31" si="16">Q31+S31+U31+W31+Y31</f>
        <v>41930</v>
      </c>
      <c r="AB31" s="12">
        <f t="shared" ref="AB31" si="17">R31+T31+V31+X31+Z31</f>
        <v>36523</v>
      </c>
      <c r="AC31" s="13">
        <f>AA31+AB31</f>
        <v>78453</v>
      </c>
      <c r="AE31" s="4" t="s">
        <v>16</v>
      </c>
      <c r="AF31" s="2">
        <f t="shared" ref="AF31:AO31" si="18">IFERROR(B31/Q31, "N.A.")</f>
        <v>3201.1258386325203</v>
      </c>
      <c r="AG31" s="2">
        <f t="shared" si="18"/>
        <v>6407.334863485321</v>
      </c>
      <c r="AH31" s="2">
        <f t="shared" si="18"/>
        <v>4359.5612296321169</v>
      </c>
      <c r="AI31" s="2">
        <f t="shared" si="18"/>
        <v>4273.4369173399627</v>
      </c>
      <c r="AJ31" s="2">
        <f t="shared" si="18"/>
        <v>5768.418862690708</v>
      </c>
      <c r="AK31" s="2">
        <f t="shared" si="18"/>
        <v>9632.8936844672025</v>
      </c>
      <c r="AL31" s="2">
        <f t="shared" si="18"/>
        <v>2485.4952320406874</v>
      </c>
      <c r="AM31" s="2">
        <f t="shared" si="18"/>
        <v>6146.6695437731196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3070.2732649654195</v>
      </c>
      <c r="AQ31" s="16">
        <f t="shared" ref="AQ31" si="20">IFERROR(M31/AB31, "N.A.")</f>
        <v>6663.934151082879</v>
      </c>
      <c r="AR31" s="13">
        <f t="shared" ref="AR31" si="21">IFERROR(N31/AC31, "N.A.")</f>
        <v>4743.2657132295781</v>
      </c>
    </row>
    <row r="32" spans="1:44" ht="15" customHeight="1" thickBot="1" x14ac:dyDescent="0.3">
      <c r="A32" s="5" t="s">
        <v>0</v>
      </c>
      <c r="B32" s="48">
        <f>B31+C31</f>
        <v>241907010.00000003</v>
      </c>
      <c r="C32" s="49"/>
      <c r="D32" s="48">
        <f>D31+E31</f>
        <v>32828427.999999993</v>
      </c>
      <c r="E32" s="49"/>
      <c r="F32" s="48">
        <f>F31+G31</f>
        <v>56140617</v>
      </c>
      <c r="G32" s="49"/>
      <c r="H32" s="48">
        <f>H31+I31</f>
        <v>41247370.000000015</v>
      </c>
      <c r="I32" s="49"/>
      <c r="J32" s="48">
        <f>J31+K31</f>
        <v>0</v>
      </c>
      <c r="K32" s="49"/>
      <c r="L32" s="48">
        <f>L31+M31</f>
        <v>372123425.00000006</v>
      </c>
      <c r="M32" s="50"/>
      <c r="N32" s="19">
        <f>B32+D32+F32+H32+J32</f>
        <v>372123425</v>
      </c>
      <c r="P32" s="5" t="s">
        <v>0</v>
      </c>
      <c r="Q32" s="48">
        <f>Q31+R31</f>
        <v>46332</v>
      </c>
      <c r="R32" s="49"/>
      <c r="S32" s="48">
        <f>S31+T31</f>
        <v>7562</v>
      </c>
      <c r="T32" s="49"/>
      <c r="U32" s="48">
        <f>U31+V31</f>
        <v>6985</v>
      </c>
      <c r="V32" s="49"/>
      <c r="W32" s="48">
        <f>W31+X31</f>
        <v>14206</v>
      </c>
      <c r="X32" s="49"/>
      <c r="Y32" s="48">
        <f>Y31+Z31</f>
        <v>3368</v>
      </c>
      <c r="Z32" s="49"/>
      <c r="AA32" s="48">
        <f>AA31+AB31</f>
        <v>78453</v>
      </c>
      <c r="AB32" s="49"/>
      <c r="AC32" s="20">
        <f>Q32+S32+U32+W32+Y32</f>
        <v>78453</v>
      </c>
      <c r="AE32" s="5" t="s">
        <v>0</v>
      </c>
      <c r="AF32" s="28">
        <f>IFERROR(B32/Q32,"N.A.")</f>
        <v>5221.1648536648545</v>
      </c>
      <c r="AG32" s="29"/>
      <c r="AH32" s="28">
        <f>IFERROR(D32/S32,"N.A.")</f>
        <v>4341.2361809045215</v>
      </c>
      <c r="AI32" s="29"/>
      <c r="AJ32" s="28">
        <f>IFERROR(F32/U32,"N.A.")</f>
        <v>8037.3109520400858</v>
      </c>
      <c r="AK32" s="29"/>
      <c r="AL32" s="28">
        <f>IFERROR(H32/W32,"N.A.")</f>
        <v>2903.5175278051538</v>
      </c>
      <c r="AM32" s="29"/>
      <c r="AN32" s="28">
        <f>IFERROR(J32/Y32,"N.A.")</f>
        <v>0</v>
      </c>
      <c r="AO32" s="29"/>
      <c r="AP32" s="28">
        <f>IFERROR(L32/AA32,"N.A.")</f>
        <v>4743.2657132295781</v>
      </c>
      <c r="AQ32" s="29"/>
      <c r="AR32" s="17">
        <f>IFERROR(N32/AC32, "N.A.")</f>
        <v>4743.2657132295772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>
        <v>1445730</v>
      </c>
      <c r="C39" s="2"/>
      <c r="D39" s="2">
        <v>460272</v>
      </c>
      <c r="E39" s="2"/>
      <c r="F39" s="2">
        <v>948740</v>
      </c>
      <c r="G39" s="2"/>
      <c r="H39" s="2">
        <v>25458602</v>
      </c>
      <c r="I39" s="2"/>
      <c r="J39" s="2">
        <v>0</v>
      </c>
      <c r="K39" s="2"/>
      <c r="L39" s="1">
        <f t="shared" ref="L39:M42" si="22">B39+D39+F39+H39+J39</f>
        <v>28313344</v>
      </c>
      <c r="M39" s="12">
        <f t="shared" si="22"/>
        <v>0</v>
      </c>
      <c r="N39" s="13">
        <f>L39+M39</f>
        <v>28313344</v>
      </c>
      <c r="P39" s="3" t="s">
        <v>12</v>
      </c>
      <c r="Q39" s="2">
        <v>1096</v>
      </c>
      <c r="R39" s="2">
        <v>0</v>
      </c>
      <c r="S39" s="2">
        <v>250</v>
      </c>
      <c r="T39" s="2">
        <v>0</v>
      </c>
      <c r="U39" s="2">
        <v>540</v>
      </c>
      <c r="V39" s="2">
        <v>0</v>
      </c>
      <c r="W39" s="2">
        <v>14808</v>
      </c>
      <c r="X39" s="2">
        <v>0</v>
      </c>
      <c r="Y39" s="2">
        <v>2093</v>
      </c>
      <c r="Z39" s="2">
        <v>0</v>
      </c>
      <c r="AA39" s="1">
        <f t="shared" ref="AA39:AB42" si="23">Q39+S39+U39+W39+Y39</f>
        <v>18787</v>
      </c>
      <c r="AB39" s="12">
        <f t="shared" si="23"/>
        <v>0</v>
      </c>
      <c r="AC39" s="13">
        <f>AA39+AB39</f>
        <v>18787</v>
      </c>
      <c r="AE39" s="3" t="s">
        <v>12</v>
      </c>
      <c r="AF39" s="2">
        <f t="shared" ref="AF39:AR42" si="24">IFERROR(B39/Q39, "N.A.")</f>
        <v>1319.0967153284671</v>
      </c>
      <c r="AG39" s="2" t="str">
        <f t="shared" si="24"/>
        <v>N.A.</v>
      </c>
      <c r="AH39" s="2">
        <f t="shared" si="24"/>
        <v>1841.088</v>
      </c>
      <c r="AI39" s="2" t="str">
        <f t="shared" si="24"/>
        <v>N.A.</v>
      </c>
      <c r="AJ39" s="2">
        <f t="shared" si="24"/>
        <v>1756.9259259259259</v>
      </c>
      <c r="AK39" s="2" t="str">
        <f t="shared" si="24"/>
        <v>N.A.</v>
      </c>
      <c r="AL39" s="2">
        <f t="shared" si="24"/>
        <v>1719.2464883846569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1507.0710597753766</v>
      </c>
      <c r="AQ39" s="16" t="str">
        <f t="shared" si="24"/>
        <v>N.A.</v>
      </c>
      <c r="AR39" s="13">
        <f t="shared" si="24"/>
        <v>1507.0710597753766</v>
      </c>
    </row>
    <row r="40" spans="1:44" ht="15" customHeight="1" thickBot="1" x14ac:dyDescent="0.3">
      <c r="A40" s="3" t="s">
        <v>13</v>
      </c>
      <c r="B40" s="2">
        <v>9467862</v>
      </c>
      <c r="C40" s="2">
        <v>2449215</v>
      </c>
      <c r="D40" s="2">
        <v>542445</v>
      </c>
      <c r="E40" s="2"/>
      <c r="F40" s="2"/>
      <c r="G40" s="2"/>
      <c r="H40" s="2"/>
      <c r="I40" s="2"/>
      <c r="J40" s="2"/>
      <c r="K40" s="2"/>
      <c r="L40" s="1">
        <f t="shared" si="22"/>
        <v>10010307</v>
      </c>
      <c r="M40" s="12">
        <f t="shared" si="22"/>
        <v>2449215</v>
      </c>
      <c r="N40" s="13">
        <f>L40+M40</f>
        <v>12459522</v>
      </c>
      <c r="P40" s="3" t="s">
        <v>13</v>
      </c>
      <c r="Q40" s="2">
        <v>5878</v>
      </c>
      <c r="R40" s="2">
        <v>1274</v>
      </c>
      <c r="S40" s="2">
        <v>327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6205</v>
      </c>
      <c r="AB40" s="12">
        <f t="shared" si="23"/>
        <v>1274</v>
      </c>
      <c r="AC40" s="13">
        <f>AA40+AB40</f>
        <v>7479</v>
      </c>
      <c r="AE40" s="3" t="s">
        <v>13</v>
      </c>
      <c r="AF40" s="2">
        <f t="shared" si="24"/>
        <v>1610.7284790745152</v>
      </c>
      <c r="AG40" s="2">
        <f t="shared" si="24"/>
        <v>1922.460753532182</v>
      </c>
      <c r="AH40" s="2">
        <f t="shared" si="24"/>
        <v>1658.8532110091744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1613.2646253021758</v>
      </c>
      <c r="AQ40" s="16">
        <f t="shared" si="24"/>
        <v>1922.460753532182</v>
      </c>
      <c r="AR40" s="13">
        <f t="shared" si="24"/>
        <v>1665.9342158042518</v>
      </c>
    </row>
    <row r="41" spans="1:44" ht="15" customHeight="1" thickBot="1" x14ac:dyDescent="0.3">
      <c r="A41" s="3" t="s">
        <v>14</v>
      </c>
      <c r="B41" s="2">
        <v>27329731.999999993</v>
      </c>
      <c r="C41" s="2">
        <v>115663314.00000003</v>
      </c>
      <c r="D41" s="2"/>
      <c r="E41" s="2"/>
      <c r="F41" s="2"/>
      <c r="G41" s="2">
        <v>7608700</v>
      </c>
      <c r="H41" s="2"/>
      <c r="I41" s="2">
        <v>2482365</v>
      </c>
      <c r="J41" s="2">
        <v>0</v>
      </c>
      <c r="K41" s="2"/>
      <c r="L41" s="1">
        <f t="shared" si="22"/>
        <v>27329731.999999993</v>
      </c>
      <c r="M41" s="12">
        <f t="shared" si="22"/>
        <v>125754379.00000003</v>
      </c>
      <c r="N41" s="13">
        <f>L41+M41</f>
        <v>153084111.00000003</v>
      </c>
      <c r="P41" s="3" t="s">
        <v>14</v>
      </c>
      <c r="Q41" s="2">
        <v>5104</v>
      </c>
      <c r="R41" s="2">
        <v>19402</v>
      </c>
      <c r="S41" s="2">
        <v>0</v>
      </c>
      <c r="T41" s="2">
        <v>0</v>
      </c>
      <c r="U41" s="2">
        <v>0</v>
      </c>
      <c r="V41" s="2">
        <v>1034</v>
      </c>
      <c r="W41" s="2">
        <v>0</v>
      </c>
      <c r="X41" s="2">
        <v>1435</v>
      </c>
      <c r="Y41" s="2">
        <v>2506</v>
      </c>
      <c r="Z41" s="2">
        <v>0</v>
      </c>
      <c r="AA41" s="1">
        <f t="shared" si="23"/>
        <v>7610</v>
      </c>
      <c r="AB41" s="12">
        <f t="shared" si="23"/>
        <v>21871</v>
      </c>
      <c r="AC41" s="13">
        <f>AA41+AB41</f>
        <v>29481</v>
      </c>
      <c r="AE41" s="3" t="s">
        <v>14</v>
      </c>
      <c r="AF41" s="2">
        <f t="shared" si="24"/>
        <v>5354.5713166144187</v>
      </c>
      <c r="AG41" s="2">
        <f t="shared" si="24"/>
        <v>5961.4119162972902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>
        <f t="shared" si="24"/>
        <v>7358.510638297872</v>
      </c>
      <c r="AL41" s="2" t="str">
        <f t="shared" si="24"/>
        <v>N.A.</v>
      </c>
      <c r="AM41" s="2">
        <f t="shared" si="24"/>
        <v>1729.8710801393729</v>
      </c>
      <c r="AN41" s="2">
        <f t="shared" si="24"/>
        <v>0</v>
      </c>
      <c r="AO41" s="2" t="str">
        <f t="shared" si="24"/>
        <v>N.A.</v>
      </c>
      <c r="AP41" s="15">
        <f t="shared" si="24"/>
        <v>3591.2919842312735</v>
      </c>
      <c r="AQ41" s="16">
        <f t="shared" si="24"/>
        <v>5749.8230076356831</v>
      </c>
      <c r="AR41" s="13">
        <f t="shared" si="24"/>
        <v>5192.6363081306617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>
        <v>435600</v>
      </c>
      <c r="H42" s="2">
        <v>271508.99999999994</v>
      </c>
      <c r="I42" s="2"/>
      <c r="J42" s="2">
        <v>0</v>
      </c>
      <c r="K42" s="2"/>
      <c r="L42" s="1">
        <f t="shared" si="22"/>
        <v>271508.99999999994</v>
      </c>
      <c r="M42" s="12">
        <f t="shared" si="22"/>
        <v>435600</v>
      </c>
      <c r="N42" s="13">
        <f>L42+M42</f>
        <v>707109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72</v>
      </c>
      <c r="W42" s="2">
        <v>298</v>
      </c>
      <c r="X42" s="2">
        <v>0</v>
      </c>
      <c r="Y42" s="2">
        <v>1238</v>
      </c>
      <c r="Z42" s="2">
        <v>0</v>
      </c>
      <c r="AA42" s="1">
        <f t="shared" si="23"/>
        <v>1536</v>
      </c>
      <c r="AB42" s="12">
        <f t="shared" si="23"/>
        <v>72</v>
      </c>
      <c r="AC42" s="13">
        <f>AA42+AB42</f>
        <v>1608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>
        <f t="shared" si="24"/>
        <v>6050</v>
      </c>
      <c r="AL42" s="2">
        <f t="shared" si="24"/>
        <v>911.10402684563735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5">
        <f t="shared" si="24"/>
        <v>176.76367187499997</v>
      </c>
      <c r="AQ42" s="16">
        <f t="shared" si="24"/>
        <v>6050</v>
      </c>
      <c r="AR42" s="13">
        <f t="shared" si="24"/>
        <v>439.7444029850746</v>
      </c>
    </row>
    <row r="43" spans="1:44" ht="15" customHeight="1" thickBot="1" x14ac:dyDescent="0.3">
      <c r="A43" s="4" t="s">
        <v>16</v>
      </c>
      <c r="B43" s="2">
        <v>38243324</v>
      </c>
      <c r="C43" s="2">
        <v>118112529.00000003</v>
      </c>
      <c r="D43" s="2">
        <v>1002717</v>
      </c>
      <c r="E43" s="2"/>
      <c r="F43" s="2">
        <v>948740</v>
      </c>
      <c r="G43" s="2">
        <v>8044300.0000000028</v>
      </c>
      <c r="H43" s="2">
        <v>25730110.999999996</v>
      </c>
      <c r="I43" s="2">
        <v>2482365</v>
      </c>
      <c r="J43" s="2">
        <v>0</v>
      </c>
      <c r="K43" s="2"/>
      <c r="L43" s="1">
        <f t="shared" ref="L43" si="25">B43+D43+F43+H43+J43</f>
        <v>65924892</v>
      </c>
      <c r="M43" s="12">
        <f t="shared" ref="M43" si="26">C43+E43+G43+I43+K43</f>
        <v>128639194.00000003</v>
      </c>
      <c r="N43" s="18">
        <f>L43+M43</f>
        <v>194564086.00000003</v>
      </c>
      <c r="P43" s="4" t="s">
        <v>16</v>
      </c>
      <c r="Q43" s="2">
        <v>12078</v>
      </c>
      <c r="R43" s="2">
        <v>20676</v>
      </c>
      <c r="S43" s="2">
        <v>577</v>
      </c>
      <c r="T43" s="2">
        <v>0</v>
      </c>
      <c r="U43" s="2">
        <v>540</v>
      </c>
      <c r="V43" s="2">
        <v>1106</v>
      </c>
      <c r="W43" s="2">
        <v>15106</v>
      </c>
      <c r="X43" s="2">
        <v>1435</v>
      </c>
      <c r="Y43" s="2">
        <v>5837</v>
      </c>
      <c r="Z43" s="2">
        <v>0</v>
      </c>
      <c r="AA43" s="1">
        <f t="shared" ref="AA43" si="27">Q43+S43+U43+W43+Y43</f>
        <v>34138</v>
      </c>
      <c r="AB43" s="12">
        <f t="shared" ref="AB43" si="28">R43+T43+V43+X43+Z43</f>
        <v>23217</v>
      </c>
      <c r="AC43" s="18">
        <f>AA43+AB43</f>
        <v>57355</v>
      </c>
      <c r="AE43" s="4" t="s">
        <v>16</v>
      </c>
      <c r="AF43" s="2">
        <f t="shared" ref="AF43:AO43" si="29">IFERROR(B43/Q43, "N.A.")</f>
        <v>3166.3623116410004</v>
      </c>
      <c r="AG43" s="2">
        <f t="shared" si="29"/>
        <v>5712.54251305862</v>
      </c>
      <c r="AH43" s="2">
        <f t="shared" si="29"/>
        <v>1737.8110918544194</v>
      </c>
      <c r="AI43" s="2" t="str">
        <f t="shared" si="29"/>
        <v>N.A.</v>
      </c>
      <c r="AJ43" s="2">
        <f t="shared" si="29"/>
        <v>1756.9259259259259</v>
      </c>
      <c r="AK43" s="2">
        <f t="shared" si="29"/>
        <v>7273.3273056057888</v>
      </c>
      <c r="AL43" s="2">
        <f t="shared" si="29"/>
        <v>1703.3040513703161</v>
      </c>
      <c r="AM43" s="2">
        <f t="shared" si="29"/>
        <v>1729.8710801393729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1931.1292987286895</v>
      </c>
      <c r="AQ43" s="16">
        <f t="shared" ref="AQ43" si="31">IFERROR(M43/AB43, "N.A.")</f>
        <v>5540.7328250850678</v>
      </c>
      <c r="AR43" s="13">
        <f t="shared" ref="AR43" si="32">IFERROR(N43/AC43, "N.A.")</f>
        <v>3392.2776741347752</v>
      </c>
    </row>
    <row r="44" spans="1:44" ht="15" customHeight="1" thickBot="1" x14ac:dyDescent="0.3">
      <c r="A44" s="5" t="s">
        <v>0</v>
      </c>
      <c r="B44" s="48">
        <f>B43+C43</f>
        <v>156355853.00000003</v>
      </c>
      <c r="C44" s="49"/>
      <c r="D44" s="48">
        <f>D43+E43</f>
        <v>1002717</v>
      </c>
      <c r="E44" s="49"/>
      <c r="F44" s="48">
        <f>F43+G43</f>
        <v>8993040.0000000037</v>
      </c>
      <c r="G44" s="49"/>
      <c r="H44" s="48">
        <f>H43+I43</f>
        <v>28212475.999999996</v>
      </c>
      <c r="I44" s="49"/>
      <c r="J44" s="48">
        <f>J43+K43</f>
        <v>0</v>
      </c>
      <c r="K44" s="49"/>
      <c r="L44" s="48">
        <f>L43+M43</f>
        <v>194564086.00000003</v>
      </c>
      <c r="M44" s="50"/>
      <c r="N44" s="19">
        <f>B44+D44+F44+H44+J44</f>
        <v>194564086.00000003</v>
      </c>
      <c r="P44" s="5" t="s">
        <v>0</v>
      </c>
      <c r="Q44" s="48">
        <f>Q43+R43</f>
        <v>32754</v>
      </c>
      <c r="R44" s="49"/>
      <c r="S44" s="48">
        <f>S43+T43</f>
        <v>577</v>
      </c>
      <c r="T44" s="49"/>
      <c r="U44" s="48">
        <f>U43+V43</f>
        <v>1646</v>
      </c>
      <c r="V44" s="49"/>
      <c r="W44" s="48">
        <f>W43+X43</f>
        <v>16541</v>
      </c>
      <c r="X44" s="49"/>
      <c r="Y44" s="48">
        <f>Y43+Z43</f>
        <v>5837</v>
      </c>
      <c r="Z44" s="49"/>
      <c r="AA44" s="48">
        <f>AA43+AB43</f>
        <v>57355</v>
      </c>
      <c r="AB44" s="50"/>
      <c r="AC44" s="19">
        <f>Q44+S44+U44+W44+Y44</f>
        <v>57355</v>
      </c>
      <c r="AE44" s="5" t="s">
        <v>0</v>
      </c>
      <c r="AF44" s="28">
        <f>IFERROR(B44/Q44,"N.A.")</f>
        <v>4773.6414789033406</v>
      </c>
      <c r="AG44" s="29"/>
      <c r="AH44" s="28">
        <f>IFERROR(D44/S44,"N.A.")</f>
        <v>1737.8110918544194</v>
      </c>
      <c r="AI44" s="29"/>
      <c r="AJ44" s="28">
        <f>IFERROR(F44/U44,"N.A.")</f>
        <v>5463.5722964763081</v>
      </c>
      <c r="AK44" s="29"/>
      <c r="AL44" s="28">
        <f>IFERROR(H44/W44,"N.A.")</f>
        <v>1705.6088507345382</v>
      </c>
      <c r="AM44" s="29"/>
      <c r="AN44" s="28">
        <f>IFERROR(J44/Y44,"N.A.")</f>
        <v>0</v>
      </c>
      <c r="AO44" s="29"/>
      <c r="AP44" s="28">
        <f>IFERROR(L44/AA44,"N.A.")</f>
        <v>3392.2776741347752</v>
      </c>
      <c r="AQ44" s="29"/>
      <c r="AR44" s="17">
        <f>IFERROR(N44/AC44, "N.A.")</f>
        <v>3392.2776741347752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1" width="16.85546875" customWidth="1"/>
    <col min="24" max="24" width="16.85546875" customWidth="1"/>
    <col min="26" max="26" width="16.85546875" customWidth="1"/>
    <col min="30" max="30" width="16.85546875" customWidth="1"/>
    <col min="31" max="31" width="31.42578125" customWidth="1"/>
    <col min="32" max="36" width="16.85546875" customWidth="1"/>
    <col min="39" max="39" width="16.85546875" customWidth="1"/>
    <col min="41" max="41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2006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>
        <v>72517833</v>
      </c>
      <c r="C15" s="2"/>
      <c r="D15" s="2">
        <v>31134352.999999993</v>
      </c>
      <c r="E15" s="2"/>
      <c r="F15" s="2">
        <v>62774800.000000007</v>
      </c>
      <c r="G15" s="2"/>
      <c r="H15" s="2">
        <v>115265445.99999999</v>
      </c>
      <c r="I15" s="2"/>
      <c r="J15" s="2">
        <v>0</v>
      </c>
      <c r="K15" s="2"/>
      <c r="L15" s="1">
        <f t="shared" ref="L15:M18" si="0">B15+D15+F15+H15+J15</f>
        <v>281692432</v>
      </c>
      <c r="M15" s="12">
        <f t="shared" si="0"/>
        <v>0</v>
      </c>
      <c r="N15" s="13">
        <f>L15+M15</f>
        <v>281692432</v>
      </c>
      <c r="P15" s="3" t="s">
        <v>12</v>
      </c>
      <c r="Q15" s="2">
        <v>15536</v>
      </c>
      <c r="R15" s="2">
        <v>0</v>
      </c>
      <c r="S15" s="2">
        <v>6233</v>
      </c>
      <c r="T15" s="2">
        <v>0</v>
      </c>
      <c r="U15" s="2">
        <v>7394</v>
      </c>
      <c r="V15" s="2">
        <v>0</v>
      </c>
      <c r="W15" s="2">
        <v>28293</v>
      </c>
      <c r="X15" s="2">
        <v>0</v>
      </c>
      <c r="Y15" s="2">
        <v>3691</v>
      </c>
      <c r="Z15" s="2">
        <v>0</v>
      </c>
      <c r="AA15" s="1">
        <f t="shared" ref="AA15:AB18" si="1">Q15+S15+U15+W15+Y15</f>
        <v>61147</v>
      </c>
      <c r="AB15" s="12">
        <f t="shared" si="1"/>
        <v>0</v>
      </c>
      <c r="AC15" s="13">
        <f>AA15+AB15</f>
        <v>61147</v>
      </c>
      <c r="AE15" s="3" t="s">
        <v>12</v>
      </c>
      <c r="AF15" s="2">
        <f t="shared" ref="AF15:AR18" si="2">IFERROR(B15/Q15, "N.A.")</f>
        <v>4667.7286946446966</v>
      </c>
      <c r="AG15" s="2" t="str">
        <f t="shared" si="2"/>
        <v>N.A.</v>
      </c>
      <c r="AH15" s="2">
        <f t="shared" si="2"/>
        <v>4995.0831060484506</v>
      </c>
      <c r="AI15" s="2" t="str">
        <f t="shared" si="2"/>
        <v>N.A.</v>
      </c>
      <c r="AJ15" s="2">
        <f t="shared" si="2"/>
        <v>8489.9648363538017</v>
      </c>
      <c r="AK15" s="2" t="str">
        <f t="shared" si="2"/>
        <v>N.A.</v>
      </c>
      <c r="AL15" s="2">
        <f t="shared" si="2"/>
        <v>4073.9916587141693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4606.8070714834739</v>
      </c>
      <c r="AQ15" s="16" t="str">
        <f t="shared" si="2"/>
        <v>N.A.</v>
      </c>
      <c r="AR15" s="13">
        <f t="shared" si="2"/>
        <v>4606.8070714834739</v>
      </c>
    </row>
    <row r="16" spans="1:44" ht="15" customHeight="1" thickBot="1" x14ac:dyDescent="0.3">
      <c r="A16" s="3" t="s">
        <v>13</v>
      </c>
      <c r="B16" s="2">
        <v>31427468.999999989</v>
      </c>
      <c r="C16" s="2">
        <v>4265370</v>
      </c>
      <c r="D16" s="2">
        <v>50310</v>
      </c>
      <c r="E16" s="2"/>
      <c r="F16" s="2"/>
      <c r="G16" s="2"/>
      <c r="H16" s="2"/>
      <c r="I16" s="2"/>
      <c r="J16" s="2"/>
      <c r="K16" s="2"/>
      <c r="L16" s="1">
        <f t="shared" si="0"/>
        <v>31477778.999999989</v>
      </c>
      <c r="M16" s="12">
        <f t="shared" si="0"/>
        <v>4265370</v>
      </c>
      <c r="N16" s="13">
        <f>L16+M16</f>
        <v>35743148.999999985</v>
      </c>
      <c r="P16" s="3" t="s">
        <v>13</v>
      </c>
      <c r="Q16" s="2">
        <v>10664</v>
      </c>
      <c r="R16" s="2">
        <v>888</v>
      </c>
      <c r="S16" s="2">
        <v>78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10742</v>
      </c>
      <c r="AB16" s="12">
        <f t="shared" si="1"/>
        <v>888</v>
      </c>
      <c r="AC16" s="13">
        <f>AA16+AB16</f>
        <v>11630</v>
      </c>
      <c r="AE16" s="3" t="s">
        <v>13</v>
      </c>
      <c r="AF16" s="2">
        <f t="shared" si="2"/>
        <v>2947.0619842460605</v>
      </c>
      <c r="AG16" s="2">
        <f t="shared" si="2"/>
        <v>4803.344594594595</v>
      </c>
      <c r="AH16" s="2">
        <f t="shared" si="2"/>
        <v>645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2930.3462111338658</v>
      </c>
      <c r="AQ16" s="16">
        <f t="shared" si="2"/>
        <v>4803.344594594595</v>
      </c>
      <c r="AR16" s="13">
        <f t="shared" si="2"/>
        <v>3073.3576096302654</v>
      </c>
    </row>
    <row r="17" spans="1:44" ht="15" customHeight="1" thickBot="1" x14ac:dyDescent="0.3">
      <c r="A17" s="3" t="s">
        <v>14</v>
      </c>
      <c r="B17" s="2">
        <v>189482299.99999985</v>
      </c>
      <c r="C17" s="2">
        <v>809733004.00000048</v>
      </c>
      <c r="D17" s="2">
        <v>81870513.99999997</v>
      </c>
      <c r="E17" s="2">
        <v>14616750</v>
      </c>
      <c r="F17" s="2"/>
      <c r="G17" s="2">
        <v>123809345</v>
      </c>
      <c r="H17" s="2"/>
      <c r="I17" s="2">
        <v>55846971.000000007</v>
      </c>
      <c r="J17" s="2">
        <v>0</v>
      </c>
      <c r="K17" s="2"/>
      <c r="L17" s="1">
        <f t="shared" si="0"/>
        <v>271352813.99999982</v>
      </c>
      <c r="M17" s="12">
        <f t="shared" si="0"/>
        <v>1004006070.0000005</v>
      </c>
      <c r="N17" s="13">
        <f>L17+M17</f>
        <v>1275358884.0000002</v>
      </c>
      <c r="P17" s="3" t="s">
        <v>14</v>
      </c>
      <c r="Q17" s="2">
        <v>38605</v>
      </c>
      <c r="R17" s="2">
        <v>126098</v>
      </c>
      <c r="S17" s="2">
        <v>7622</v>
      </c>
      <c r="T17" s="2">
        <v>1445</v>
      </c>
      <c r="U17" s="2">
        <v>0</v>
      </c>
      <c r="V17" s="2">
        <v>10153</v>
      </c>
      <c r="W17" s="2">
        <v>0</v>
      </c>
      <c r="X17" s="2">
        <v>7044</v>
      </c>
      <c r="Y17" s="2">
        <v>4113</v>
      </c>
      <c r="Z17" s="2">
        <v>0</v>
      </c>
      <c r="AA17" s="1">
        <f t="shared" si="1"/>
        <v>50340</v>
      </c>
      <c r="AB17" s="12">
        <f t="shared" si="1"/>
        <v>144740</v>
      </c>
      <c r="AC17" s="13">
        <f>AA17+AB17</f>
        <v>195080</v>
      </c>
      <c r="AE17" s="3" t="s">
        <v>14</v>
      </c>
      <c r="AF17" s="2">
        <f t="shared" si="2"/>
        <v>4908.2320942883007</v>
      </c>
      <c r="AG17" s="2">
        <f t="shared" si="2"/>
        <v>6421.4579454075438</v>
      </c>
      <c r="AH17" s="2">
        <f t="shared" si="2"/>
        <v>10741.342692206767</v>
      </c>
      <c r="AI17" s="2">
        <f t="shared" si="2"/>
        <v>10115.397923875433</v>
      </c>
      <c r="AJ17" s="2" t="str">
        <f t="shared" si="2"/>
        <v>N.A.</v>
      </c>
      <c r="AK17" s="2">
        <f t="shared" si="2"/>
        <v>12194.360780065006</v>
      </c>
      <c r="AL17" s="2" t="str">
        <f t="shared" si="2"/>
        <v>N.A.</v>
      </c>
      <c r="AM17" s="2">
        <f t="shared" si="2"/>
        <v>7928.3036626916537</v>
      </c>
      <c r="AN17" s="2">
        <f t="shared" si="2"/>
        <v>0</v>
      </c>
      <c r="AO17" s="2" t="str">
        <f t="shared" si="2"/>
        <v>N.A.</v>
      </c>
      <c r="AP17" s="15">
        <f t="shared" si="2"/>
        <v>5390.4015494636433</v>
      </c>
      <c r="AQ17" s="16">
        <f t="shared" si="2"/>
        <v>6936.6178665192792</v>
      </c>
      <c r="AR17" s="13">
        <f t="shared" si="2"/>
        <v>6537.619868771787</v>
      </c>
    </row>
    <row r="18" spans="1:44" ht="15" customHeight="1" thickBot="1" x14ac:dyDescent="0.3">
      <c r="A18" s="3" t="s">
        <v>15</v>
      </c>
      <c r="B18" s="2">
        <v>2955333</v>
      </c>
      <c r="C18" s="2">
        <v>496650</v>
      </c>
      <c r="D18" s="2">
        <v>602000</v>
      </c>
      <c r="E18" s="2"/>
      <c r="F18" s="2"/>
      <c r="G18" s="2">
        <v>645000</v>
      </c>
      <c r="H18" s="2">
        <v>1115780</v>
      </c>
      <c r="I18" s="2"/>
      <c r="J18" s="2"/>
      <c r="K18" s="2"/>
      <c r="L18" s="1">
        <f t="shared" si="0"/>
        <v>4673113</v>
      </c>
      <c r="M18" s="12">
        <f t="shared" si="0"/>
        <v>1141650</v>
      </c>
      <c r="N18" s="13">
        <f>L18+M18</f>
        <v>5814763</v>
      </c>
      <c r="P18" s="3" t="s">
        <v>15</v>
      </c>
      <c r="Q18" s="2">
        <v>1028</v>
      </c>
      <c r="R18" s="2">
        <v>77</v>
      </c>
      <c r="S18" s="2">
        <v>70</v>
      </c>
      <c r="T18" s="2">
        <v>0</v>
      </c>
      <c r="U18" s="2">
        <v>0</v>
      </c>
      <c r="V18" s="2">
        <v>199</v>
      </c>
      <c r="W18" s="2">
        <v>310</v>
      </c>
      <c r="X18" s="2">
        <v>0</v>
      </c>
      <c r="Y18" s="2">
        <v>0</v>
      </c>
      <c r="Z18" s="2">
        <v>0</v>
      </c>
      <c r="AA18" s="1">
        <f t="shared" si="1"/>
        <v>1408</v>
      </c>
      <c r="AB18" s="12">
        <f t="shared" si="1"/>
        <v>276</v>
      </c>
      <c r="AC18" s="18">
        <f>AA18+AB18</f>
        <v>1684</v>
      </c>
      <c r="AE18" s="3" t="s">
        <v>15</v>
      </c>
      <c r="AF18" s="2">
        <f t="shared" si="2"/>
        <v>2874.8375486381324</v>
      </c>
      <c r="AG18" s="2">
        <f t="shared" si="2"/>
        <v>6450</v>
      </c>
      <c r="AH18" s="2">
        <f t="shared" si="2"/>
        <v>8600</v>
      </c>
      <c r="AI18" s="2" t="str">
        <f t="shared" si="2"/>
        <v>N.A.</v>
      </c>
      <c r="AJ18" s="2" t="str">
        <f t="shared" si="2"/>
        <v>N.A.</v>
      </c>
      <c r="AK18" s="2">
        <f t="shared" si="2"/>
        <v>3241.2060301507536</v>
      </c>
      <c r="AL18" s="2">
        <f t="shared" si="2"/>
        <v>3599.2903225806454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>
        <f t="shared" si="2"/>
        <v>3318.9723011363635</v>
      </c>
      <c r="AQ18" s="16">
        <f t="shared" si="2"/>
        <v>4136.413043478261</v>
      </c>
      <c r="AR18" s="13">
        <f t="shared" si="2"/>
        <v>3452.9471496437054</v>
      </c>
    </row>
    <row r="19" spans="1:44" ht="15" customHeight="1" thickBot="1" x14ac:dyDescent="0.3">
      <c r="A19" s="4" t="s">
        <v>16</v>
      </c>
      <c r="B19" s="2">
        <v>296382934.99999994</v>
      </c>
      <c r="C19" s="2">
        <v>814495023.99999964</v>
      </c>
      <c r="D19" s="2">
        <v>113657176.99999996</v>
      </c>
      <c r="E19" s="2">
        <v>14616750</v>
      </c>
      <c r="F19" s="2">
        <v>62774800.000000007</v>
      </c>
      <c r="G19" s="2">
        <v>124454345.00000001</v>
      </c>
      <c r="H19" s="2">
        <v>116381226.00000004</v>
      </c>
      <c r="I19" s="2">
        <v>55846971.000000007</v>
      </c>
      <c r="J19" s="2">
        <v>0</v>
      </c>
      <c r="K19" s="2"/>
      <c r="L19" s="1">
        <f t="shared" ref="L19" si="3">B19+D19+F19+H19+J19</f>
        <v>589196137.99999988</v>
      </c>
      <c r="M19" s="12">
        <f t="shared" ref="M19" si="4">C19+E19+G19+I19+K19</f>
        <v>1009413089.9999996</v>
      </c>
      <c r="N19" s="18">
        <f>L19+M19</f>
        <v>1598609227.9999995</v>
      </c>
      <c r="P19" s="4" t="s">
        <v>16</v>
      </c>
      <c r="Q19" s="2">
        <v>65833</v>
      </c>
      <c r="R19" s="2">
        <v>127063</v>
      </c>
      <c r="S19" s="2">
        <v>14003</v>
      </c>
      <c r="T19" s="2">
        <v>1445</v>
      </c>
      <c r="U19" s="2">
        <v>7394</v>
      </c>
      <c r="V19" s="2">
        <v>10352</v>
      </c>
      <c r="W19" s="2">
        <v>28603</v>
      </c>
      <c r="X19" s="2">
        <v>7044</v>
      </c>
      <c r="Y19" s="2">
        <v>7804</v>
      </c>
      <c r="Z19" s="2">
        <v>0</v>
      </c>
      <c r="AA19" s="1">
        <f t="shared" ref="AA19" si="5">Q19+S19+U19+W19+Y19</f>
        <v>123637</v>
      </c>
      <c r="AB19" s="12">
        <f t="shared" ref="AB19" si="6">R19+T19+V19+X19+Z19</f>
        <v>145904</v>
      </c>
      <c r="AC19" s="13">
        <f>AA19+AB19</f>
        <v>269541</v>
      </c>
      <c r="AE19" s="4" t="s">
        <v>16</v>
      </c>
      <c r="AF19" s="2">
        <f t="shared" ref="AF19:AO19" si="7">IFERROR(B19/Q19, "N.A.")</f>
        <v>4502.0420609724597</v>
      </c>
      <c r="AG19" s="2">
        <f t="shared" si="7"/>
        <v>6410.1667991468767</v>
      </c>
      <c r="AH19" s="2">
        <f t="shared" si="7"/>
        <v>8116.6305077483366</v>
      </c>
      <c r="AI19" s="2">
        <f t="shared" si="7"/>
        <v>10115.397923875433</v>
      </c>
      <c r="AJ19" s="2">
        <f t="shared" si="7"/>
        <v>8489.9648363538017</v>
      </c>
      <c r="AK19" s="2">
        <f t="shared" si="7"/>
        <v>12022.251255795984</v>
      </c>
      <c r="AL19" s="2">
        <f t="shared" si="7"/>
        <v>4068.8468342481574</v>
      </c>
      <c r="AM19" s="2">
        <f t="shared" si="7"/>
        <v>7928.3036626916537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4765.532470053462</v>
      </c>
      <c r="AQ19" s="16">
        <f t="shared" ref="AQ19" si="9">IFERROR(M19/AB19, "N.A.")</f>
        <v>6918.3373313959837</v>
      </c>
      <c r="AR19" s="13">
        <f t="shared" ref="AR19" si="10">IFERROR(N19/AC19, "N.A.")</f>
        <v>5930.8573760578147</v>
      </c>
    </row>
    <row r="20" spans="1:44" ht="15" customHeight="1" thickBot="1" x14ac:dyDescent="0.3">
      <c r="A20" s="5" t="s">
        <v>0</v>
      </c>
      <c r="B20" s="48">
        <f>B19+C19</f>
        <v>1110877958.9999995</v>
      </c>
      <c r="C20" s="49"/>
      <c r="D20" s="48">
        <f>D19+E19</f>
        <v>128273926.99999996</v>
      </c>
      <c r="E20" s="49"/>
      <c r="F20" s="48">
        <f>F19+G19</f>
        <v>187229145.00000003</v>
      </c>
      <c r="G20" s="49"/>
      <c r="H20" s="48">
        <f>H19+I19</f>
        <v>172228197.00000006</v>
      </c>
      <c r="I20" s="49"/>
      <c r="J20" s="48">
        <f>J19+K19</f>
        <v>0</v>
      </c>
      <c r="K20" s="49"/>
      <c r="L20" s="48">
        <f>L19+M19</f>
        <v>1598609227.9999995</v>
      </c>
      <c r="M20" s="50"/>
      <c r="N20" s="19">
        <f>B20+D20+F20+H20+J20</f>
        <v>1598609227.9999995</v>
      </c>
      <c r="P20" s="5" t="s">
        <v>0</v>
      </c>
      <c r="Q20" s="48">
        <f>Q19+R19</f>
        <v>192896</v>
      </c>
      <c r="R20" s="49"/>
      <c r="S20" s="48">
        <f>S19+T19</f>
        <v>15448</v>
      </c>
      <c r="T20" s="49"/>
      <c r="U20" s="48">
        <f>U19+V19</f>
        <v>17746</v>
      </c>
      <c r="V20" s="49"/>
      <c r="W20" s="48">
        <f>W19+X19</f>
        <v>35647</v>
      </c>
      <c r="X20" s="49"/>
      <c r="Y20" s="48">
        <f>Y19+Z19</f>
        <v>7804</v>
      </c>
      <c r="Z20" s="49"/>
      <c r="AA20" s="48">
        <f>AA19+AB19</f>
        <v>269541</v>
      </c>
      <c r="AB20" s="49"/>
      <c r="AC20" s="20">
        <f>Q20+S20+U20+W20+Y20</f>
        <v>269541</v>
      </c>
      <c r="AE20" s="5" t="s">
        <v>0</v>
      </c>
      <c r="AF20" s="28">
        <f>IFERROR(B20/Q20,"N.A.")</f>
        <v>5758.9476142584581</v>
      </c>
      <c r="AG20" s="29"/>
      <c r="AH20" s="28">
        <f>IFERROR(D20/S20,"N.A.")</f>
        <v>8303.5944458829599</v>
      </c>
      <c r="AI20" s="29"/>
      <c r="AJ20" s="28">
        <f>IFERROR(F20/U20,"N.A.")</f>
        <v>10550.498422179648</v>
      </c>
      <c r="AK20" s="29"/>
      <c r="AL20" s="28">
        <f>IFERROR(H20/W20,"N.A.")</f>
        <v>4831.4920470165807</v>
      </c>
      <c r="AM20" s="29"/>
      <c r="AN20" s="28">
        <f>IFERROR(J20/Y20,"N.A.")</f>
        <v>0</v>
      </c>
      <c r="AO20" s="29"/>
      <c r="AP20" s="28">
        <f>IFERROR(L20/AA20,"N.A.")</f>
        <v>5930.8573760578147</v>
      </c>
      <c r="AQ20" s="29"/>
      <c r="AR20" s="17">
        <f>IFERROR(N20/AC20, "N.A.")</f>
        <v>5930.8573760578147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>
        <v>65330273.999999955</v>
      </c>
      <c r="C27" s="2"/>
      <c r="D27" s="2">
        <v>29327062.999999993</v>
      </c>
      <c r="E27" s="2"/>
      <c r="F27" s="2">
        <v>58867289.999999985</v>
      </c>
      <c r="G27" s="2"/>
      <c r="H27" s="2">
        <v>74334739.00000006</v>
      </c>
      <c r="I27" s="2"/>
      <c r="J27" s="2">
        <v>0</v>
      </c>
      <c r="K27" s="2"/>
      <c r="L27" s="1">
        <f t="shared" ref="L27:M30" si="11">B27+D27+F27+H27+J27</f>
        <v>227859366</v>
      </c>
      <c r="M27" s="12">
        <f t="shared" si="11"/>
        <v>0</v>
      </c>
      <c r="N27" s="13">
        <f>L27+M27</f>
        <v>227859366</v>
      </c>
      <c r="P27" s="3" t="s">
        <v>12</v>
      </c>
      <c r="Q27" s="2">
        <v>12983</v>
      </c>
      <c r="R27" s="2">
        <v>0</v>
      </c>
      <c r="S27" s="2">
        <v>5724</v>
      </c>
      <c r="T27" s="2">
        <v>0</v>
      </c>
      <c r="U27" s="2">
        <v>6750</v>
      </c>
      <c r="V27" s="2">
        <v>0</v>
      </c>
      <c r="W27" s="2">
        <v>14964</v>
      </c>
      <c r="X27" s="2">
        <v>0</v>
      </c>
      <c r="Y27" s="2">
        <v>1048</v>
      </c>
      <c r="Z27" s="2">
        <v>0</v>
      </c>
      <c r="AA27" s="1">
        <f t="shared" ref="AA27:AB30" si="12">Q27+S27+U27+W27+Y27</f>
        <v>41469</v>
      </c>
      <c r="AB27" s="12">
        <f t="shared" si="12"/>
        <v>0</v>
      </c>
      <c r="AC27" s="13">
        <f>AA27+AB27</f>
        <v>41469</v>
      </c>
      <c r="AE27" s="3" t="s">
        <v>12</v>
      </c>
      <c r="AF27" s="2">
        <f t="shared" ref="AF27:AR30" si="13">IFERROR(B27/Q27, "N.A.")</f>
        <v>5031.985981668332</v>
      </c>
      <c r="AG27" s="2" t="str">
        <f t="shared" si="13"/>
        <v>N.A.</v>
      </c>
      <c r="AH27" s="2">
        <f t="shared" si="13"/>
        <v>5123.5260307477274</v>
      </c>
      <c r="AI27" s="2" t="str">
        <f t="shared" si="13"/>
        <v>N.A.</v>
      </c>
      <c r="AJ27" s="2">
        <f t="shared" si="13"/>
        <v>8721.0799999999981</v>
      </c>
      <c r="AK27" s="2" t="str">
        <f t="shared" si="13"/>
        <v>N.A.</v>
      </c>
      <c r="AL27" s="2">
        <f t="shared" si="13"/>
        <v>4967.5714381181542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5494.6916009549304</v>
      </c>
      <c r="AQ27" s="16" t="str">
        <f t="shared" si="13"/>
        <v>N.A.</v>
      </c>
      <c r="AR27" s="13">
        <f t="shared" si="13"/>
        <v>5494.6916009549304</v>
      </c>
    </row>
    <row r="28" spans="1:44" ht="15" customHeight="1" thickBot="1" x14ac:dyDescent="0.3">
      <c r="A28" s="3" t="s">
        <v>13</v>
      </c>
      <c r="B28" s="2">
        <v>2684110</v>
      </c>
      <c r="C28" s="2">
        <v>2807250.0000000005</v>
      </c>
      <c r="D28" s="2"/>
      <c r="E28" s="2"/>
      <c r="F28" s="2"/>
      <c r="G28" s="2"/>
      <c r="H28" s="2"/>
      <c r="I28" s="2"/>
      <c r="J28" s="2"/>
      <c r="K28" s="2"/>
      <c r="L28" s="1">
        <f t="shared" si="11"/>
        <v>2684110</v>
      </c>
      <c r="M28" s="12">
        <f t="shared" si="11"/>
        <v>2807250.0000000005</v>
      </c>
      <c r="N28" s="13">
        <f>L28+M28</f>
        <v>5491360</v>
      </c>
      <c r="P28" s="3" t="s">
        <v>13</v>
      </c>
      <c r="Q28" s="2">
        <v>828</v>
      </c>
      <c r="R28" s="2">
        <v>461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828</v>
      </c>
      <c r="AB28" s="12">
        <f t="shared" si="12"/>
        <v>461</v>
      </c>
      <c r="AC28" s="13">
        <f>AA28+AB28</f>
        <v>1289</v>
      </c>
      <c r="AE28" s="3" t="s">
        <v>13</v>
      </c>
      <c r="AF28" s="2">
        <f t="shared" si="13"/>
        <v>3241.6787439613527</v>
      </c>
      <c r="AG28" s="2">
        <f t="shared" si="13"/>
        <v>6089.4793926247303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3241.6787439613527</v>
      </c>
      <c r="AQ28" s="16">
        <f t="shared" si="13"/>
        <v>6089.4793926247303</v>
      </c>
      <c r="AR28" s="13">
        <f t="shared" si="13"/>
        <v>4260.1706749418154</v>
      </c>
    </row>
    <row r="29" spans="1:44" ht="15" customHeight="1" thickBot="1" x14ac:dyDescent="0.3">
      <c r="A29" s="3" t="s">
        <v>14</v>
      </c>
      <c r="B29" s="2">
        <v>136830396.99999994</v>
      </c>
      <c r="C29" s="2">
        <v>538750693.00000012</v>
      </c>
      <c r="D29" s="2">
        <v>74573502.000000015</v>
      </c>
      <c r="E29" s="2">
        <v>5271050</v>
      </c>
      <c r="F29" s="2"/>
      <c r="G29" s="2">
        <v>107716755.00000003</v>
      </c>
      <c r="H29" s="2"/>
      <c r="I29" s="2">
        <v>38020235</v>
      </c>
      <c r="J29" s="2">
        <v>0</v>
      </c>
      <c r="K29" s="2"/>
      <c r="L29" s="1">
        <f t="shared" si="11"/>
        <v>211403898.99999994</v>
      </c>
      <c r="M29" s="12">
        <f t="shared" si="11"/>
        <v>689758733.00000012</v>
      </c>
      <c r="N29" s="13">
        <f>L29+M29</f>
        <v>901162632</v>
      </c>
      <c r="P29" s="3" t="s">
        <v>14</v>
      </c>
      <c r="Q29" s="2">
        <v>26219</v>
      </c>
      <c r="R29" s="2">
        <v>82283</v>
      </c>
      <c r="S29" s="2">
        <v>6295</v>
      </c>
      <c r="T29" s="2">
        <v>635</v>
      </c>
      <c r="U29" s="2">
        <v>0</v>
      </c>
      <c r="V29" s="2">
        <v>8417</v>
      </c>
      <c r="W29" s="2">
        <v>0</v>
      </c>
      <c r="X29" s="2">
        <v>4104</v>
      </c>
      <c r="Y29" s="2">
        <v>1041</v>
      </c>
      <c r="Z29" s="2">
        <v>0</v>
      </c>
      <c r="AA29" s="1">
        <f t="shared" si="12"/>
        <v>33555</v>
      </c>
      <c r="AB29" s="12">
        <f t="shared" si="12"/>
        <v>95439</v>
      </c>
      <c r="AC29" s="13">
        <f>AA29+AB29</f>
        <v>128994</v>
      </c>
      <c r="AE29" s="3" t="s">
        <v>14</v>
      </c>
      <c r="AF29" s="2">
        <f t="shared" si="13"/>
        <v>5218.7496472024086</v>
      </c>
      <c r="AG29" s="2">
        <f t="shared" si="13"/>
        <v>6547.5334273179169</v>
      </c>
      <c r="AH29" s="2">
        <f t="shared" si="13"/>
        <v>11846.465766481337</v>
      </c>
      <c r="AI29" s="2">
        <f t="shared" si="13"/>
        <v>8300.8661417322837</v>
      </c>
      <c r="AJ29" s="2" t="str">
        <f t="shared" si="13"/>
        <v>N.A.</v>
      </c>
      <c r="AK29" s="2">
        <f t="shared" si="13"/>
        <v>12797.523464417254</v>
      </c>
      <c r="AL29" s="2" t="str">
        <f t="shared" si="13"/>
        <v>N.A.</v>
      </c>
      <c r="AM29" s="2">
        <f t="shared" si="13"/>
        <v>9264.1898148148157</v>
      </c>
      <c r="AN29" s="2">
        <f t="shared" si="13"/>
        <v>0</v>
      </c>
      <c r="AO29" s="2" t="str">
        <f t="shared" si="13"/>
        <v>N.A.</v>
      </c>
      <c r="AP29" s="15">
        <f t="shared" si="13"/>
        <v>6300.2205036507212</v>
      </c>
      <c r="AQ29" s="16">
        <f t="shared" si="13"/>
        <v>7227.220874066159</v>
      </c>
      <c r="AR29" s="13">
        <f t="shared" si="13"/>
        <v>6986.0817712451744</v>
      </c>
    </row>
    <row r="30" spans="1:44" ht="15" customHeight="1" thickBot="1" x14ac:dyDescent="0.3">
      <c r="A30" s="3" t="s">
        <v>15</v>
      </c>
      <c r="B30" s="2">
        <v>2330333</v>
      </c>
      <c r="C30" s="2">
        <v>496650</v>
      </c>
      <c r="D30" s="2">
        <v>602000</v>
      </c>
      <c r="E30" s="2"/>
      <c r="F30" s="2"/>
      <c r="G30" s="2">
        <v>645000</v>
      </c>
      <c r="H30" s="2">
        <v>1042779.9999999999</v>
      </c>
      <c r="I30" s="2"/>
      <c r="J30" s="2"/>
      <c r="K30" s="2"/>
      <c r="L30" s="1">
        <f t="shared" si="11"/>
        <v>3975113</v>
      </c>
      <c r="M30" s="12">
        <f t="shared" si="11"/>
        <v>1141650</v>
      </c>
      <c r="N30" s="13">
        <f>L30+M30</f>
        <v>5116763</v>
      </c>
      <c r="P30" s="3" t="s">
        <v>15</v>
      </c>
      <c r="Q30" s="2">
        <v>863</v>
      </c>
      <c r="R30" s="2">
        <v>77</v>
      </c>
      <c r="S30" s="2">
        <v>70</v>
      </c>
      <c r="T30" s="2">
        <v>0</v>
      </c>
      <c r="U30" s="2">
        <v>0</v>
      </c>
      <c r="V30" s="2">
        <v>199</v>
      </c>
      <c r="W30" s="2">
        <v>237</v>
      </c>
      <c r="X30" s="2">
        <v>0</v>
      </c>
      <c r="Y30" s="2">
        <v>0</v>
      </c>
      <c r="Z30" s="2">
        <v>0</v>
      </c>
      <c r="AA30" s="1">
        <f t="shared" si="12"/>
        <v>1170</v>
      </c>
      <c r="AB30" s="12">
        <f t="shared" si="12"/>
        <v>276</v>
      </c>
      <c r="AC30" s="18">
        <f>AA30+AB30</f>
        <v>1446</v>
      </c>
      <c r="AE30" s="3" t="s">
        <v>15</v>
      </c>
      <c r="AF30" s="2">
        <f t="shared" si="13"/>
        <v>2700.2699884125145</v>
      </c>
      <c r="AG30" s="2">
        <f t="shared" si="13"/>
        <v>6450</v>
      </c>
      <c r="AH30" s="2">
        <f t="shared" si="13"/>
        <v>8600</v>
      </c>
      <c r="AI30" s="2" t="str">
        <f t="shared" si="13"/>
        <v>N.A.</v>
      </c>
      <c r="AJ30" s="2" t="str">
        <f t="shared" si="13"/>
        <v>N.A.</v>
      </c>
      <c r="AK30" s="2">
        <f t="shared" si="13"/>
        <v>3241.2060301507536</v>
      </c>
      <c r="AL30" s="2">
        <f t="shared" si="13"/>
        <v>4399.9156118143455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>
        <f t="shared" si="13"/>
        <v>3397.5324786324786</v>
      </c>
      <c r="AQ30" s="16">
        <f t="shared" si="13"/>
        <v>4136.413043478261</v>
      </c>
      <c r="AR30" s="13">
        <f t="shared" si="13"/>
        <v>3538.5636237897647</v>
      </c>
    </row>
    <row r="31" spans="1:44" ht="15" customHeight="1" thickBot="1" x14ac:dyDescent="0.3">
      <c r="A31" s="4" t="s">
        <v>16</v>
      </c>
      <c r="B31" s="2">
        <v>207175113.99999994</v>
      </c>
      <c r="C31" s="2">
        <v>542054592.99999976</v>
      </c>
      <c r="D31" s="2">
        <v>104502565</v>
      </c>
      <c r="E31" s="2">
        <v>5271050</v>
      </c>
      <c r="F31" s="2">
        <v>58867289.999999985</v>
      </c>
      <c r="G31" s="2">
        <v>108361755.00000003</v>
      </c>
      <c r="H31" s="2">
        <v>75377519.000000015</v>
      </c>
      <c r="I31" s="2">
        <v>38020235</v>
      </c>
      <c r="J31" s="2">
        <v>0</v>
      </c>
      <c r="K31" s="2"/>
      <c r="L31" s="1">
        <f t="shared" ref="L31" si="14">B31+D31+F31+H31+J31</f>
        <v>445922487.99999994</v>
      </c>
      <c r="M31" s="12">
        <f t="shared" ref="M31" si="15">C31+E31+G31+I31+K31</f>
        <v>693707632.99999976</v>
      </c>
      <c r="N31" s="18">
        <f>L31+M31</f>
        <v>1139630120.9999998</v>
      </c>
      <c r="P31" s="4" t="s">
        <v>16</v>
      </c>
      <c r="Q31" s="2">
        <v>40893</v>
      </c>
      <c r="R31" s="2">
        <v>82821</v>
      </c>
      <c r="S31" s="2">
        <v>12089</v>
      </c>
      <c r="T31" s="2">
        <v>635</v>
      </c>
      <c r="U31" s="2">
        <v>6750</v>
      </c>
      <c r="V31" s="2">
        <v>8616</v>
      </c>
      <c r="W31" s="2">
        <v>15201</v>
      </c>
      <c r="X31" s="2">
        <v>4104</v>
      </c>
      <c r="Y31" s="2">
        <v>2089</v>
      </c>
      <c r="Z31" s="2">
        <v>0</v>
      </c>
      <c r="AA31" s="1">
        <f t="shared" ref="AA31" si="16">Q31+S31+U31+W31+Y31</f>
        <v>77022</v>
      </c>
      <c r="AB31" s="12">
        <f t="shared" ref="AB31" si="17">R31+T31+V31+X31+Z31</f>
        <v>96176</v>
      </c>
      <c r="AC31" s="13">
        <f>AA31+AB31</f>
        <v>173198</v>
      </c>
      <c r="AE31" s="4" t="s">
        <v>16</v>
      </c>
      <c r="AF31" s="2">
        <f t="shared" ref="AF31:AO31" si="18">IFERROR(B31/Q31, "N.A.")</f>
        <v>5066.2732986085621</v>
      </c>
      <c r="AG31" s="2">
        <f t="shared" si="18"/>
        <v>6544.8931188949637</v>
      </c>
      <c r="AH31" s="2">
        <f t="shared" si="18"/>
        <v>8644.4341963768711</v>
      </c>
      <c r="AI31" s="2">
        <f t="shared" si="18"/>
        <v>8300.8661417322837</v>
      </c>
      <c r="AJ31" s="2">
        <f t="shared" si="18"/>
        <v>8721.0799999999981</v>
      </c>
      <c r="AK31" s="2">
        <f t="shared" si="18"/>
        <v>12576.805362116995</v>
      </c>
      <c r="AL31" s="2">
        <f t="shared" si="18"/>
        <v>4958.7210709821729</v>
      </c>
      <c r="AM31" s="2">
        <f t="shared" si="18"/>
        <v>9264.1898148148157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5789.5469865752639</v>
      </c>
      <c r="AQ31" s="16">
        <f t="shared" ref="AQ31" si="20">IFERROR(M31/AB31, "N.A.")</f>
        <v>7212.8975316087153</v>
      </c>
      <c r="AR31" s="13">
        <f t="shared" ref="AR31" si="21">IFERROR(N31/AC31, "N.A.")</f>
        <v>6579.9265638171328</v>
      </c>
    </row>
    <row r="32" spans="1:44" ht="15" customHeight="1" thickBot="1" x14ac:dyDescent="0.3">
      <c r="A32" s="5" t="s">
        <v>0</v>
      </c>
      <c r="B32" s="48">
        <f>B31+C31</f>
        <v>749229706.99999976</v>
      </c>
      <c r="C32" s="49"/>
      <c r="D32" s="48">
        <f>D31+E31</f>
        <v>109773615</v>
      </c>
      <c r="E32" s="49"/>
      <c r="F32" s="48">
        <f>F31+G31</f>
        <v>167229045</v>
      </c>
      <c r="G32" s="49"/>
      <c r="H32" s="48">
        <f>H31+I31</f>
        <v>113397754.00000001</v>
      </c>
      <c r="I32" s="49"/>
      <c r="J32" s="48">
        <f>J31+K31</f>
        <v>0</v>
      </c>
      <c r="K32" s="49"/>
      <c r="L32" s="48">
        <f>L31+M31</f>
        <v>1139630120.9999998</v>
      </c>
      <c r="M32" s="50"/>
      <c r="N32" s="19">
        <f>B32+D32+F32+H32+J32</f>
        <v>1139630120.9999998</v>
      </c>
      <c r="P32" s="5" t="s">
        <v>0</v>
      </c>
      <c r="Q32" s="48">
        <f>Q31+R31</f>
        <v>123714</v>
      </c>
      <c r="R32" s="49"/>
      <c r="S32" s="48">
        <f>S31+T31</f>
        <v>12724</v>
      </c>
      <c r="T32" s="49"/>
      <c r="U32" s="48">
        <f>U31+V31</f>
        <v>15366</v>
      </c>
      <c r="V32" s="49"/>
      <c r="W32" s="48">
        <f>W31+X31</f>
        <v>19305</v>
      </c>
      <c r="X32" s="49"/>
      <c r="Y32" s="48">
        <f>Y31+Z31</f>
        <v>2089</v>
      </c>
      <c r="Z32" s="49"/>
      <c r="AA32" s="48">
        <f>AA31+AB31</f>
        <v>173198</v>
      </c>
      <c r="AB32" s="49"/>
      <c r="AC32" s="20">
        <f>Q32+S32+U32+W32+Y32</f>
        <v>173198</v>
      </c>
      <c r="AE32" s="5" t="s">
        <v>0</v>
      </c>
      <c r="AF32" s="28">
        <f>IFERROR(B32/Q32,"N.A.")</f>
        <v>6056.1432578366212</v>
      </c>
      <c r="AG32" s="29"/>
      <c r="AH32" s="28">
        <f>IFERROR(D32/S32,"N.A.")</f>
        <v>8627.2881955359953</v>
      </c>
      <c r="AI32" s="29"/>
      <c r="AJ32" s="28">
        <f>IFERROR(F32/U32,"N.A.")</f>
        <v>10883.056423272159</v>
      </c>
      <c r="AK32" s="29"/>
      <c r="AL32" s="28">
        <f>IFERROR(H32/W32,"N.A.")</f>
        <v>5874.0095312095318</v>
      </c>
      <c r="AM32" s="29"/>
      <c r="AN32" s="28">
        <f>IFERROR(J32/Y32,"N.A.")</f>
        <v>0</v>
      </c>
      <c r="AO32" s="29"/>
      <c r="AP32" s="28">
        <f>IFERROR(L32/AA32,"N.A.")</f>
        <v>6579.9265638171328</v>
      </c>
      <c r="AQ32" s="29"/>
      <c r="AR32" s="17">
        <f>IFERROR(N32/AC32, "N.A.")</f>
        <v>6579.9265638171328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>
        <v>7187558.9999999991</v>
      </c>
      <c r="C39" s="2"/>
      <c r="D39" s="2">
        <v>1807290</v>
      </c>
      <c r="E39" s="2"/>
      <c r="F39" s="2">
        <v>3907510</v>
      </c>
      <c r="G39" s="2"/>
      <c r="H39" s="2">
        <v>40930707.000000015</v>
      </c>
      <c r="I39" s="2"/>
      <c r="J39" s="2">
        <v>0</v>
      </c>
      <c r="K39" s="2"/>
      <c r="L39" s="1">
        <f t="shared" ref="L39:M42" si="22">B39+D39+F39+H39+J39</f>
        <v>53833066.000000015</v>
      </c>
      <c r="M39" s="12">
        <f t="shared" si="22"/>
        <v>0</v>
      </c>
      <c r="N39" s="13">
        <f>L39+M39</f>
        <v>53833066.000000015</v>
      </c>
      <c r="P39" s="3" t="s">
        <v>12</v>
      </c>
      <c r="Q39" s="2">
        <v>2553</v>
      </c>
      <c r="R39" s="2">
        <v>0</v>
      </c>
      <c r="S39" s="2">
        <v>509</v>
      </c>
      <c r="T39" s="2">
        <v>0</v>
      </c>
      <c r="U39" s="2">
        <v>644</v>
      </c>
      <c r="V39" s="2">
        <v>0</v>
      </c>
      <c r="W39" s="2">
        <v>13329</v>
      </c>
      <c r="X39" s="2">
        <v>0</v>
      </c>
      <c r="Y39" s="2">
        <v>2643</v>
      </c>
      <c r="Z39" s="2">
        <v>0</v>
      </c>
      <c r="AA39" s="1">
        <f t="shared" ref="AA39:AB42" si="23">Q39+S39+U39+W39+Y39</f>
        <v>19678</v>
      </c>
      <c r="AB39" s="12">
        <f t="shared" si="23"/>
        <v>0</v>
      </c>
      <c r="AC39" s="13">
        <f>AA39+AB39</f>
        <v>19678</v>
      </c>
      <c r="AE39" s="3" t="s">
        <v>12</v>
      </c>
      <c r="AF39" s="2">
        <f t="shared" ref="AF39:AR42" si="24">IFERROR(B39/Q39, "N.A.")</f>
        <v>2815.3384253819031</v>
      </c>
      <c r="AG39" s="2" t="str">
        <f t="shared" si="24"/>
        <v>N.A.</v>
      </c>
      <c r="AH39" s="2">
        <f t="shared" si="24"/>
        <v>3550.6679764243613</v>
      </c>
      <c r="AI39" s="2" t="str">
        <f t="shared" si="24"/>
        <v>N.A.</v>
      </c>
      <c r="AJ39" s="2">
        <f t="shared" si="24"/>
        <v>6067.5621118012423</v>
      </c>
      <c r="AK39" s="2" t="str">
        <f t="shared" si="24"/>
        <v>N.A.</v>
      </c>
      <c r="AL39" s="2">
        <f t="shared" si="24"/>
        <v>3070.8010353364853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2735.698038418539</v>
      </c>
      <c r="AQ39" s="16" t="str">
        <f t="shared" si="24"/>
        <v>N.A.</v>
      </c>
      <c r="AR39" s="13">
        <f t="shared" si="24"/>
        <v>2735.698038418539</v>
      </c>
    </row>
    <row r="40" spans="1:44" ht="15" customHeight="1" thickBot="1" x14ac:dyDescent="0.3">
      <c r="A40" s="3" t="s">
        <v>13</v>
      </c>
      <c r="B40" s="2">
        <v>28743358.999999996</v>
      </c>
      <c r="C40" s="2">
        <v>1458120</v>
      </c>
      <c r="D40" s="2">
        <v>50310</v>
      </c>
      <c r="E40" s="2"/>
      <c r="F40" s="2"/>
      <c r="G40" s="2"/>
      <c r="H40" s="2"/>
      <c r="I40" s="2"/>
      <c r="J40" s="2"/>
      <c r="K40" s="2"/>
      <c r="L40" s="1">
        <f t="shared" si="22"/>
        <v>28793668.999999996</v>
      </c>
      <c r="M40" s="12">
        <f t="shared" si="22"/>
        <v>1458120</v>
      </c>
      <c r="N40" s="13">
        <f>L40+M40</f>
        <v>30251788.999999996</v>
      </c>
      <c r="P40" s="3" t="s">
        <v>13</v>
      </c>
      <c r="Q40" s="2">
        <v>9836</v>
      </c>
      <c r="R40" s="2">
        <v>427</v>
      </c>
      <c r="S40" s="2">
        <v>78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9914</v>
      </c>
      <c r="AB40" s="12">
        <f t="shared" si="23"/>
        <v>427</v>
      </c>
      <c r="AC40" s="13">
        <f>AA40+AB40</f>
        <v>10341</v>
      </c>
      <c r="AE40" s="3" t="s">
        <v>13</v>
      </c>
      <c r="AF40" s="2">
        <f t="shared" si="24"/>
        <v>2922.2609800732002</v>
      </c>
      <c r="AG40" s="2">
        <f t="shared" si="24"/>
        <v>3414.8009367681498</v>
      </c>
      <c r="AH40" s="2">
        <f t="shared" si="24"/>
        <v>645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2904.3442606415165</v>
      </c>
      <c r="AQ40" s="16">
        <f t="shared" si="24"/>
        <v>3414.8009367681498</v>
      </c>
      <c r="AR40" s="13">
        <f t="shared" si="24"/>
        <v>2925.4220094768393</v>
      </c>
    </row>
    <row r="41" spans="1:44" ht="15" customHeight="1" thickBot="1" x14ac:dyDescent="0.3">
      <c r="A41" s="3" t="s">
        <v>14</v>
      </c>
      <c r="B41" s="2">
        <v>52651902.99999997</v>
      </c>
      <c r="C41" s="2">
        <v>270982311.00000006</v>
      </c>
      <c r="D41" s="2">
        <v>7297012.0000000019</v>
      </c>
      <c r="E41" s="2">
        <v>9345700.0000000019</v>
      </c>
      <c r="F41" s="2"/>
      <c r="G41" s="2">
        <v>16092589.999999998</v>
      </c>
      <c r="H41" s="2"/>
      <c r="I41" s="2">
        <v>17826736</v>
      </c>
      <c r="J41" s="2">
        <v>0</v>
      </c>
      <c r="K41" s="2"/>
      <c r="L41" s="1">
        <f t="shared" si="22"/>
        <v>59948914.99999997</v>
      </c>
      <c r="M41" s="12">
        <f t="shared" si="22"/>
        <v>314247337.00000006</v>
      </c>
      <c r="N41" s="13">
        <f>L41+M41</f>
        <v>374196252</v>
      </c>
      <c r="P41" s="3" t="s">
        <v>14</v>
      </c>
      <c r="Q41" s="2">
        <v>12386</v>
      </c>
      <c r="R41" s="2">
        <v>43815</v>
      </c>
      <c r="S41" s="2">
        <v>1327</v>
      </c>
      <c r="T41" s="2">
        <v>810</v>
      </c>
      <c r="U41" s="2">
        <v>0</v>
      </c>
      <c r="V41" s="2">
        <v>1736</v>
      </c>
      <c r="W41" s="2">
        <v>0</v>
      </c>
      <c r="X41" s="2">
        <v>2940</v>
      </c>
      <c r="Y41" s="2">
        <v>3072</v>
      </c>
      <c r="Z41" s="2">
        <v>0</v>
      </c>
      <c r="AA41" s="1">
        <f t="shared" si="23"/>
        <v>16785</v>
      </c>
      <c r="AB41" s="12">
        <f t="shared" si="23"/>
        <v>49301</v>
      </c>
      <c r="AC41" s="13">
        <f>AA41+AB41</f>
        <v>66086</v>
      </c>
      <c r="AE41" s="3" t="s">
        <v>14</v>
      </c>
      <c r="AF41" s="2">
        <f t="shared" si="24"/>
        <v>4250.9206362021614</v>
      </c>
      <c r="AG41" s="2">
        <f t="shared" si="24"/>
        <v>6184.692707976722</v>
      </c>
      <c r="AH41" s="2">
        <f t="shared" si="24"/>
        <v>5498.8786737000764</v>
      </c>
      <c r="AI41" s="2">
        <f t="shared" si="24"/>
        <v>11537.901234567904</v>
      </c>
      <c r="AJ41" s="2" t="str">
        <f t="shared" si="24"/>
        <v>N.A.</v>
      </c>
      <c r="AK41" s="2">
        <f t="shared" si="24"/>
        <v>9269.9251152073721</v>
      </c>
      <c r="AL41" s="2" t="str">
        <f t="shared" si="24"/>
        <v>N.A.</v>
      </c>
      <c r="AM41" s="2">
        <f t="shared" si="24"/>
        <v>6063.5156462585037</v>
      </c>
      <c r="AN41" s="2">
        <f t="shared" si="24"/>
        <v>0</v>
      </c>
      <c r="AO41" s="2" t="str">
        <f t="shared" si="24"/>
        <v>N.A.</v>
      </c>
      <c r="AP41" s="15">
        <f t="shared" si="24"/>
        <v>3571.576705391717</v>
      </c>
      <c r="AQ41" s="16">
        <f t="shared" si="24"/>
        <v>6374.0560434879626</v>
      </c>
      <c r="AR41" s="13">
        <f t="shared" si="24"/>
        <v>5662.2620827406708</v>
      </c>
    </row>
    <row r="42" spans="1:44" ht="15" customHeight="1" thickBot="1" x14ac:dyDescent="0.3">
      <c r="A42" s="3" t="s">
        <v>15</v>
      </c>
      <c r="B42" s="2">
        <v>625000</v>
      </c>
      <c r="C42" s="2"/>
      <c r="D42" s="2"/>
      <c r="E42" s="2"/>
      <c r="F42" s="2"/>
      <c r="G42" s="2"/>
      <c r="H42" s="2">
        <v>73000</v>
      </c>
      <c r="I42" s="2"/>
      <c r="J42" s="2"/>
      <c r="K42" s="2"/>
      <c r="L42" s="1">
        <f t="shared" si="22"/>
        <v>698000</v>
      </c>
      <c r="M42" s="12">
        <f t="shared" si="22"/>
        <v>0</v>
      </c>
      <c r="N42" s="13">
        <f>L42+M42</f>
        <v>698000</v>
      </c>
      <c r="P42" s="3" t="s">
        <v>15</v>
      </c>
      <c r="Q42" s="2">
        <v>165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73</v>
      </c>
      <c r="X42" s="2">
        <v>0</v>
      </c>
      <c r="Y42" s="2">
        <v>0</v>
      </c>
      <c r="Z42" s="2">
        <v>0</v>
      </c>
      <c r="AA42" s="1">
        <f t="shared" si="23"/>
        <v>238</v>
      </c>
      <c r="AB42" s="12">
        <f t="shared" si="23"/>
        <v>0</v>
      </c>
      <c r="AC42" s="13">
        <f>AA42+AB42</f>
        <v>238</v>
      </c>
      <c r="AE42" s="3" t="s">
        <v>15</v>
      </c>
      <c r="AF42" s="2">
        <f t="shared" si="24"/>
        <v>3787.878787878788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>
        <f t="shared" si="24"/>
        <v>1000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>
        <f t="shared" si="24"/>
        <v>2932.7731092436975</v>
      </c>
      <c r="AQ42" s="16" t="str">
        <f t="shared" si="24"/>
        <v>N.A.</v>
      </c>
      <c r="AR42" s="13">
        <f t="shared" si="24"/>
        <v>2932.7731092436975</v>
      </c>
    </row>
    <row r="43" spans="1:44" ht="15" customHeight="1" thickBot="1" x14ac:dyDescent="0.3">
      <c r="A43" s="4" t="s">
        <v>16</v>
      </c>
      <c r="B43" s="2">
        <v>89207820.999999925</v>
      </c>
      <c r="C43" s="2">
        <v>272440431</v>
      </c>
      <c r="D43" s="2">
        <v>9154611.9999999981</v>
      </c>
      <c r="E43" s="2">
        <v>9345700.0000000019</v>
      </c>
      <c r="F43" s="2">
        <v>3907510</v>
      </c>
      <c r="G43" s="2">
        <v>16092589.999999998</v>
      </c>
      <c r="H43" s="2">
        <v>41003707.000000022</v>
      </c>
      <c r="I43" s="2">
        <v>17826736</v>
      </c>
      <c r="J43" s="2">
        <v>0</v>
      </c>
      <c r="K43" s="2"/>
      <c r="L43" s="1">
        <f t="shared" ref="L43" si="25">B43+D43+F43+H43+J43</f>
        <v>143273649.99999994</v>
      </c>
      <c r="M43" s="12">
        <f t="shared" ref="M43" si="26">C43+E43+G43+I43+K43</f>
        <v>315705457</v>
      </c>
      <c r="N43" s="18">
        <f>L43+M43</f>
        <v>458979106.99999994</v>
      </c>
      <c r="P43" s="4" t="s">
        <v>16</v>
      </c>
      <c r="Q43" s="2">
        <v>24940</v>
      </c>
      <c r="R43" s="2">
        <v>44242</v>
      </c>
      <c r="S43" s="2">
        <v>1914</v>
      </c>
      <c r="T43" s="2">
        <v>810</v>
      </c>
      <c r="U43" s="2">
        <v>644</v>
      </c>
      <c r="V43" s="2">
        <v>1736</v>
      </c>
      <c r="W43" s="2">
        <v>13402</v>
      </c>
      <c r="X43" s="2">
        <v>2940</v>
      </c>
      <c r="Y43" s="2">
        <v>5715</v>
      </c>
      <c r="Z43" s="2">
        <v>0</v>
      </c>
      <c r="AA43" s="1">
        <f t="shared" ref="AA43" si="27">Q43+S43+U43+W43+Y43</f>
        <v>46615</v>
      </c>
      <c r="AB43" s="12">
        <f t="shared" ref="AB43" si="28">R43+T43+V43+X43+Z43</f>
        <v>49728</v>
      </c>
      <c r="AC43" s="18">
        <f>AA43+AB43</f>
        <v>96343</v>
      </c>
      <c r="AE43" s="4" t="s">
        <v>16</v>
      </c>
      <c r="AF43" s="2">
        <f t="shared" ref="AF43:AO43" si="29">IFERROR(B43/Q43, "N.A.")</f>
        <v>3576.897393744985</v>
      </c>
      <c r="AG43" s="2">
        <f t="shared" si="29"/>
        <v>6157.9592016635779</v>
      </c>
      <c r="AH43" s="2">
        <f t="shared" si="29"/>
        <v>4782.9738766980136</v>
      </c>
      <c r="AI43" s="2">
        <f t="shared" si="29"/>
        <v>11537.901234567904</v>
      </c>
      <c r="AJ43" s="2">
        <f t="shared" si="29"/>
        <v>6067.5621118012423</v>
      </c>
      <c r="AK43" s="2">
        <f t="shared" si="29"/>
        <v>9269.9251152073721</v>
      </c>
      <c r="AL43" s="2">
        <f t="shared" si="29"/>
        <v>3059.5214893299526</v>
      </c>
      <c r="AM43" s="2">
        <f t="shared" si="29"/>
        <v>6063.5156462585037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3073.5525045586173</v>
      </c>
      <c r="AQ43" s="16">
        <f t="shared" ref="AQ43" si="31">IFERROR(M43/AB43, "N.A.")</f>
        <v>6348.6457730051479</v>
      </c>
      <c r="AR43" s="13">
        <f t="shared" ref="AR43" si="32">IFERROR(N43/AC43, "N.A.")</f>
        <v>4764.0109504582579</v>
      </c>
    </row>
    <row r="44" spans="1:44" ht="15" customHeight="1" thickBot="1" x14ac:dyDescent="0.3">
      <c r="A44" s="5" t="s">
        <v>0</v>
      </c>
      <c r="B44" s="48">
        <f>B43+C43</f>
        <v>361648251.99999994</v>
      </c>
      <c r="C44" s="49"/>
      <c r="D44" s="48">
        <f>D43+E43</f>
        <v>18500312</v>
      </c>
      <c r="E44" s="49"/>
      <c r="F44" s="48">
        <f>F43+G43</f>
        <v>20000100</v>
      </c>
      <c r="G44" s="49"/>
      <c r="H44" s="48">
        <f>H43+I43</f>
        <v>58830443.000000022</v>
      </c>
      <c r="I44" s="49"/>
      <c r="J44" s="48">
        <f>J43+K43</f>
        <v>0</v>
      </c>
      <c r="K44" s="49"/>
      <c r="L44" s="48">
        <f>L43+M43</f>
        <v>458979106.99999994</v>
      </c>
      <c r="M44" s="50"/>
      <c r="N44" s="19">
        <f>B44+D44+F44+H44+J44</f>
        <v>458979106.99999994</v>
      </c>
      <c r="P44" s="5" t="s">
        <v>0</v>
      </c>
      <c r="Q44" s="48">
        <f>Q43+R43</f>
        <v>69182</v>
      </c>
      <c r="R44" s="49"/>
      <c r="S44" s="48">
        <f>S43+T43</f>
        <v>2724</v>
      </c>
      <c r="T44" s="49"/>
      <c r="U44" s="48">
        <f>U43+V43</f>
        <v>2380</v>
      </c>
      <c r="V44" s="49"/>
      <c r="W44" s="48">
        <f>W43+X43</f>
        <v>16342</v>
      </c>
      <c r="X44" s="49"/>
      <c r="Y44" s="48">
        <f>Y43+Z43</f>
        <v>5715</v>
      </c>
      <c r="Z44" s="49"/>
      <c r="AA44" s="48">
        <f>AA43+AB43</f>
        <v>96343</v>
      </c>
      <c r="AB44" s="50"/>
      <c r="AC44" s="19">
        <f>Q44+S44+U44+W44+Y44</f>
        <v>96343</v>
      </c>
      <c r="AE44" s="5" t="s">
        <v>0</v>
      </c>
      <c r="AF44" s="28">
        <f>IFERROR(B44/Q44,"N.A.")</f>
        <v>5227.4905611286167</v>
      </c>
      <c r="AG44" s="29"/>
      <c r="AH44" s="28">
        <f>IFERROR(D44/S44,"N.A.")</f>
        <v>6791.5976505139497</v>
      </c>
      <c r="AI44" s="29"/>
      <c r="AJ44" s="28">
        <f>IFERROR(F44/U44,"N.A.")</f>
        <v>8403.4033613445372</v>
      </c>
      <c r="AK44" s="29"/>
      <c r="AL44" s="28">
        <f>IFERROR(H44/W44,"N.A.")</f>
        <v>3599.953677640437</v>
      </c>
      <c r="AM44" s="29"/>
      <c r="AN44" s="28">
        <f>IFERROR(J44/Y44,"N.A.")</f>
        <v>0</v>
      </c>
      <c r="AO44" s="29"/>
      <c r="AP44" s="28">
        <f>IFERROR(L44/AA44,"N.A.")</f>
        <v>4764.0109504582579</v>
      </c>
      <c r="AQ44" s="29"/>
      <c r="AR44" s="17">
        <f>IFERROR(N44/AC44, "N.A.")</f>
        <v>4764.0109504582579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2006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>
        <v>2129102</v>
      </c>
      <c r="C15" s="2"/>
      <c r="D15" s="2">
        <v>2011109.9999999998</v>
      </c>
      <c r="E15" s="2"/>
      <c r="F15" s="2">
        <v>345720</v>
      </c>
      <c r="G15" s="2"/>
      <c r="H15" s="2">
        <v>4261875</v>
      </c>
      <c r="I15" s="2"/>
      <c r="J15" s="2">
        <v>0</v>
      </c>
      <c r="K15" s="2"/>
      <c r="L15" s="1">
        <f t="shared" ref="L15:M18" si="0">B15+D15+F15+H15+J15</f>
        <v>8747807</v>
      </c>
      <c r="M15" s="12">
        <f t="shared" si="0"/>
        <v>0</v>
      </c>
      <c r="N15" s="13">
        <f>L15+M15</f>
        <v>8747807</v>
      </c>
      <c r="P15" s="3" t="s">
        <v>12</v>
      </c>
      <c r="Q15" s="2">
        <v>850</v>
      </c>
      <c r="R15" s="2">
        <v>0</v>
      </c>
      <c r="S15" s="2">
        <v>630</v>
      </c>
      <c r="T15" s="2">
        <v>0</v>
      </c>
      <c r="U15" s="2">
        <v>67</v>
      </c>
      <c r="V15" s="2">
        <v>0</v>
      </c>
      <c r="W15" s="2">
        <v>3787</v>
      </c>
      <c r="X15" s="2">
        <v>0</v>
      </c>
      <c r="Y15" s="2">
        <v>927</v>
      </c>
      <c r="Z15" s="2">
        <v>0</v>
      </c>
      <c r="AA15" s="1">
        <f t="shared" ref="AA15:AB18" si="1">Q15+S15+U15+W15+Y15</f>
        <v>6261</v>
      </c>
      <c r="AB15" s="12">
        <f t="shared" si="1"/>
        <v>0</v>
      </c>
      <c r="AC15" s="13">
        <f>AA15+AB15</f>
        <v>6261</v>
      </c>
      <c r="AE15" s="3" t="s">
        <v>12</v>
      </c>
      <c r="AF15" s="2">
        <f t="shared" ref="AF15:AR18" si="2">IFERROR(B15/Q15, "N.A.")</f>
        <v>2504.8258823529413</v>
      </c>
      <c r="AG15" s="2" t="str">
        <f t="shared" si="2"/>
        <v>N.A.</v>
      </c>
      <c r="AH15" s="2">
        <f t="shared" si="2"/>
        <v>3192.238095238095</v>
      </c>
      <c r="AI15" s="2" t="str">
        <f t="shared" si="2"/>
        <v>N.A.</v>
      </c>
      <c r="AJ15" s="2">
        <f t="shared" si="2"/>
        <v>5160</v>
      </c>
      <c r="AK15" s="2" t="str">
        <f t="shared" si="2"/>
        <v>N.A.</v>
      </c>
      <c r="AL15" s="2">
        <f t="shared" si="2"/>
        <v>1125.3960918933192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1397.1900654847468</v>
      </c>
      <c r="AQ15" s="16" t="str">
        <f t="shared" si="2"/>
        <v>N.A.</v>
      </c>
      <c r="AR15" s="13">
        <f t="shared" si="2"/>
        <v>1397.1900654847468</v>
      </c>
    </row>
    <row r="16" spans="1:44" ht="15" customHeight="1" thickBot="1" x14ac:dyDescent="0.3">
      <c r="A16" s="3" t="s">
        <v>13</v>
      </c>
      <c r="B16" s="2">
        <v>253700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253700</v>
      </c>
      <c r="M16" s="12">
        <f t="shared" si="0"/>
        <v>0</v>
      </c>
      <c r="N16" s="13">
        <f>L16+M16</f>
        <v>253700</v>
      </c>
      <c r="P16" s="3" t="s">
        <v>13</v>
      </c>
      <c r="Q16" s="2">
        <v>389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389</v>
      </c>
      <c r="AB16" s="12">
        <f t="shared" si="1"/>
        <v>0</v>
      </c>
      <c r="AC16" s="13">
        <f>AA16+AB16</f>
        <v>389</v>
      </c>
      <c r="AE16" s="3" t="s">
        <v>13</v>
      </c>
      <c r="AF16" s="2">
        <f t="shared" si="2"/>
        <v>652.18508997429308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652.18508997429308</v>
      </c>
      <c r="AQ16" s="16" t="str">
        <f t="shared" si="2"/>
        <v>N.A.</v>
      </c>
      <c r="AR16" s="13">
        <f t="shared" si="2"/>
        <v>652.18508997429308</v>
      </c>
    </row>
    <row r="17" spans="1:44" ht="15" customHeight="1" thickBot="1" x14ac:dyDescent="0.3">
      <c r="A17" s="3" t="s">
        <v>14</v>
      </c>
      <c r="B17" s="2">
        <v>3405460.0000000005</v>
      </c>
      <c r="C17" s="2">
        <v>23035989.999999996</v>
      </c>
      <c r="D17" s="2">
        <v>242950</v>
      </c>
      <c r="E17" s="2"/>
      <c r="F17" s="2"/>
      <c r="G17" s="2">
        <v>1572000</v>
      </c>
      <c r="H17" s="2"/>
      <c r="I17" s="2">
        <v>544240</v>
      </c>
      <c r="J17" s="2">
        <v>0</v>
      </c>
      <c r="K17" s="2"/>
      <c r="L17" s="1">
        <f t="shared" si="0"/>
        <v>3648410.0000000005</v>
      </c>
      <c r="M17" s="12">
        <f t="shared" si="0"/>
        <v>25152229.999999996</v>
      </c>
      <c r="N17" s="13">
        <f>L17+M17</f>
        <v>28800639.999999996</v>
      </c>
      <c r="P17" s="3" t="s">
        <v>14</v>
      </c>
      <c r="Q17" s="2">
        <v>1480</v>
      </c>
      <c r="R17" s="2">
        <v>4212</v>
      </c>
      <c r="S17" s="2">
        <v>113</v>
      </c>
      <c r="T17" s="2">
        <v>0</v>
      </c>
      <c r="U17" s="2">
        <v>0</v>
      </c>
      <c r="V17" s="2">
        <v>524</v>
      </c>
      <c r="W17" s="2">
        <v>0</v>
      </c>
      <c r="X17" s="2">
        <v>340</v>
      </c>
      <c r="Y17" s="2">
        <v>1228</v>
      </c>
      <c r="Z17" s="2">
        <v>0</v>
      </c>
      <c r="AA17" s="1">
        <f t="shared" si="1"/>
        <v>2821</v>
      </c>
      <c r="AB17" s="12">
        <f t="shared" si="1"/>
        <v>5076</v>
      </c>
      <c r="AC17" s="13">
        <f>AA17+AB17</f>
        <v>7897</v>
      </c>
      <c r="AE17" s="3" t="s">
        <v>14</v>
      </c>
      <c r="AF17" s="2">
        <f t="shared" si="2"/>
        <v>2300.9864864864867</v>
      </c>
      <c r="AG17" s="2">
        <f t="shared" si="2"/>
        <v>5469.1334283000942</v>
      </c>
      <c r="AH17" s="2">
        <f t="shared" si="2"/>
        <v>2150</v>
      </c>
      <c r="AI17" s="2" t="str">
        <f t="shared" si="2"/>
        <v>N.A.</v>
      </c>
      <c r="AJ17" s="2" t="str">
        <f t="shared" si="2"/>
        <v>N.A.</v>
      </c>
      <c r="AK17" s="2">
        <f t="shared" si="2"/>
        <v>3000</v>
      </c>
      <c r="AL17" s="2" t="str">
        <f t="shared" si="2"/>
        <v>N.A.</v>
      </c>
      <c r="AM17" s="2">
        <f t="shared" si="2"/>
        <v>1600.7058823529412</v>
      </c>
      <c r="AN17" s="2">
        <f t="shared" si="2"/>
        <v>0</v>
      </c>
      <c r="AO17" s="2" t="str">
        <f t="shared" si="2"/>
        <v>N.A.</v>
      </c>
      <c r="AP17" s="15">
        <f t="shared" si="2"/>
        <v>1293.3037929812126</v>
      </c>
      <c r="AQ17" s="16">
        <f t="shared" si="2"/>
        <v>4955.1280535854994</v>
      </c>
      <c r="AR17" s="13">
        <f t="shared" si="2"/>
        <v>3647.0355831328347</v>
      </c>
    </row>
    <row r="18" spans="1:44" ht="15" customHeight="1" thickBot="1" x14ac:dyDescent="0.3">
      <c r="A18" s="3" t="s">
        <v>15</v>
      </c>
      <c r="B18" s="2">
        <v>245315</v>
      </c>
      <c r="C18" s="2"/>
      <c r="D18" s="2"/>
      <c r="E18" s="2"/>
      <c r="F18" s="2"/>
      <c r="G18" s="2">
        <v>109254</v>
      </c>
      <c r="H18" s="2">
        <v>256251.99999999988</v>
      </c>
      <c r="I18" s="2"/>
      <c r="J18" s="2">
        <v>0</v>
      </c>
      <c r="K18" s="2"/>
      <c r="L18" s="1">
        <f t="shared" si="0"/>
        <v>501566.99999999988</v>
      </c>
      <c r="M18" s="12">
        <f t="shared" si="0"/>
        <v>109254</v>
      </c>
      <c r="N18" s="13">
        <f>L18+M18</f>
        <v>610820.99999999988</v>
      </c>
      <c r="P18" s="3" t="s">
        <v>15</v>
      </c>
      <c r="Q18" s="2">
        <v>163</v>
      </c>
      <c r="R18" s="2">
        <v>0</v>
      </c>
      <c r="S18" s="2">
        <v>0</v>
      </c>
      <c r="T18" s="2">
        <v>0</v>
      </c>
      <c r="U18" s="2">
        <v>0</v>
      </c>
      <c r="V18" s="2">
        <v>329</v>
      </c>
      <c r="W18" s="2">
        <v>3661</v>
      </c>
      <c r="X18" s="2">
        <v>0</v>
      </c>
      <c r="Y18" s="2">
        <v>1383</v>
      </c>
      <c r="Z18" s="2">
        <v>0</v>
      </c>
      <c r="AA18" s="1">
        <f t="shared" si="1"/>
        <v>5207</v>
      </c>
      <c r="AB18" s="12">
        <f t="shared" si="1"/>
        <v>329</v>
      </c>
      <c r="AC18" s="18">
        <f>AA18+AB18</f>
        <v>5536</v>
      </c>
      <c r="AE18" s="3" t="s">
        <v>15</v>
      </c>
      <c r="AF18" s="2">
        <f t="shared" si="2"/>
        <v>1505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>
        <f t="shared" si="2"/>
        <v>332.07902735562311</v>
      </c>
      <c r="AL18" s="2">
        <f t="shared" si="2"/>
        <v>69.995083310570848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96.325523333973479</v>
      </c>
      <c r="AQ18" s="16">
        <f t="shared" si="2"/>
        <v>332.07902735562311</v>
      </c>
      <c r="AR18" s="13">
        <f t="shared" si="2"/>
        <v>110.33616329479767</v>
      </c>
    </row>
    <row r="19" spans="1:44" ht="15" customHeight="1" thickBot="1" x14ac:dyDescent="0.3">
      <c r="A19" s="4" t="s">
        <v>16</v>
      </c>
      <c r="B19" s="2">
        <v>6033577.0000000019</v>
      </c>
      <c r="C19" s="2">
        <v>23035989.999999996</v>
      </c>
      <c r="D19" s="2">
        <v>2254060</v>
      </c>
      <c r="E19" s="2"/>
      <c r="F19" s="2">
        <v>345720</v>
      </c>
      <c r="G19" s="2">
        <v>1681254.0000000002</v>
      </c>
      <c r="H19" s="2">
        <v>4518127.0000000009</v>
      </c>
      <c r="I19" s="2">
        <v>544240</v>
      </c>
      <c r="J19" s="2">
        <v>0</v>
      </c>
      <c r="K19" s="2"/>
      <c r="L19" s="1">
        <f t="shared" ref="L19" si="3">B19+D19+F19+H19+J19</f>
        <v>13151484.000000004</v>
      </c>
      <c r="M19" s="12">
        <f t="shared" ref="M19" si="4">C19+E19+G19+I19+K19</f>
        <v>25261483.999999996</v>
      </c>
      <c r="N19" s="18">
        <f>L19+M19</f>
        <v>38412968</v>
      </c>
      <c r="P19" s="4" t="s">
        <v>16</v>
      </c>
      <c r="Q19" s="2">
        <v>2882</v>
      </c>
      <c r="R19" s="2">
        <v>4212</v>
      </c>
      <c r="S19" s="2">
        <v>743</v>
      </c>
      <c r="T19" s="2">
        <v>0</v>
      </c>
      <c r="U19" s="2">
        <v>67</v>
      </c>
      <c r="V19" s="2">
        <v>853</v>
      </c>
      <c r="W19" s="2">
        <v>7448</v>
      </c>
      <c r="X19" s="2">
        <v>340</v>
      </c>
      <c r="Y19" s="2">
        <v>3538</v>
      </c>
      <c r="Z19" s="2">
        <v>0</v>
      </c>
      <c r="AA19" s="1">
        <f t="shared" ref="AA19" si="5">Q19+S19+U19+W19+Y19</f>
        <v>14678</v>
      </c>
      <c r="AB19" s="12">
        <f t="shared" ref="AB19" si="6">R19+T19+V19+X19+Z19</f>
        <v>5405</v>
      </c>
      <c r="AC19" s="13">
        <f>AA19+AB19</f>
        <v>20083</v>
      </c>
      <c r="AE19" s="4" t="s">
        <v>16</v>
      </c>
      <c r="AF19" s="2">
        <f t="shared" ref="AF19:AO19" si="7">IFERROR(B19/Q19, "N.A.")</f>
        <v>2093.538167938932</v>
      </c>
      <c r="AG19" s="2">
        <f t="shared" si="7"/>
        <v>5469.1334283000942</v>
      </c>
      <c r="AH19" s="2">
        <f t="shared" si="7"/>
        <v>3033.728129205922</v>
      </c>
      <c r="AI19" s="2" t="str">
        <f t="shared" si="7"/>
        <v>N.A.</v>
      </c>
      <c r="AJ19" s="2">
        <f t="shared" si="7"/>
        <v>5160</v>
      </c>
      <c r="AK19" s="2">
        <f t="shared" si="7"/>
        <v>1970.9894490035172</v>
      </c>
      <c r="AL19" s="2">
        <f t="shared" si="7"/>
        <v>606.62285177228796</v>
      </c>
      <c r="AM19" s="2">
        <f t="shared" si="7"/>
        <v>1600.7058823529412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895.99972748330856</v>
      </c>
      <c r="AQ19" s="16">
        <f t="shared" ref="AQ19" si="9">IFERROR(M19/AB19, "N.A.")</f>
        <v>4673.7250693802025</v>
      </c>
      <c r="AR19" s="13">
        <f t="shared" ref="AR19" si="10">IFERROR(N19/AC19, "N.A.")</f>
        <v>1912.7106507991834</v>
      </c>
    </row>
    <row r="20" spans="1:44" ht="15" customHeight="1" thickBot="1" x14ac:dyDescent="0.3">
      <c r="A20" s="5" t="s">
        <v>0</v>
      </c>
      <c r="B20" s="48">
        <f>B19+C19</f>
        <v>29069567</v>
      </c>
      <c r="C20" s="49"/>
      <c r="D20" s="48">
        <f>D19+E19</f>
        <v>2254060</v>
      </c>
      <c r="E20" s="49"/>
      <c r="F20" s="48">
        <f>F19+G19</f>
        <v>2026974.0000000002</v>
      </c>
      <c r="G20" s="49"/>
      <c r="H20" s="48">
        <f>H19+I19</f>
        <v>5062367.0000000009</v>
      </c>
      <c r="I20" s="49"/>
      <c r="J20" s="48">
        <f>J19+K19</f>
        <v>0</v>
      </c>
      <c r="K20" s="49"/>
      <c r="L20" s="48">
        <f>L19+M19</f>
        <v>38412968</v>
      </c>
      <c r="M20" s="50"/>
      <c r="N20" s="19">
        <f>B20+D20+F20+H20+J20</f>
        <v>38412968</v>
      </c>
      <c r="P20" s="5" t="s">
        <v>0</v>
      </c>
      <c r="Q20" s="48">
        <f>Q19+R19</f>
        <v>7094</v>
      </c>
      <c r="R20" s="49"/>
      <c r="S20" s="48">
        <f>S19+T19</f>
        <v>743</v>
      </c>
      <c r="T20" s="49"/>
      <c r="U20" s="48">
        <f>U19+V19</f>
        <v>920</v>
      </c>
      <c r="V20" s="49"/>
      <c r="W20" s="48">
        <f>W19+X19</f>
        <v>7788</v>
      </c>
      <c r="X20" s="49"/>
      <c r="Y20" s="48">
        <f>Y19+Z19</f>
        <v>3538</v>
      </c>
      <c r="Z20" s="49"/>
      <c r="AA20" s="48">
        <f>AA19+AB19</f>
        <v>20083</v>
      </c>
      <c r="AB20" s="49"/>
      <c r="AC20" s="20">
        <f>Q20+S20+U20+W20+Y20</f>
        <v>20083</v>
      </c>
      <c r="AE20" s="5" t="s">
        <v>0</v>
      </c>
      <c r="AF20" s="28">
        <f>IFERROR(B20/Q20,"N.A.")</f>
        <v>4097.7681138990692</v>
      </c>
      <c r="AG20" s="29"/>
      <c r="AH20" s="28">
        <f>IFERROR(D20/S20,"N.A.")</f>
        <v>3033.728129205922</v>
      </c>
      <c r="AI20" s="29"/>
      <c r="AJ20" s="28">
        <f>IFERROR(F20/U20,"N.A.")</f>
        <v>2203.2326086956523</v>
      </c>
      <c r="AK20" s="29"/>
      <c r="AL20" s="28">
        <f>IFERROR(H20/W20,"N.A.")</f>
        <v>650.02144324601966</v>
      </c>
      <c r="AM20" s="29"/>
      <c r="AN20" s="28">
        <f>IFERROR(J20/Y20,"N.A.")</f>
        <v>0</v>
      </c>
      <c r="AO20" s="29"/>
      <c r="AP20" s="28">
        <f>IFERROR(L20/AA20,"N.A.")</f>
        <v>1912.7106507991834</v>
      </c>
      <c r="AQ20" s="29"/>
      <c r="AR20" s="17">
        <f>IFERROR(N20/AC20, "N.A.")</f>
        <v>1912.7106507991834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>
        <v>1937580</v>
      </c>
      <c r="C27" s="2"/>
      <c r="D27" s="2">
        <v>2011109.9999999998</v>
      </c>
      <c r="E27" s="2"/>
      <c r="F27" s="2">
        <v>345720</v>
      </c>
      <c r="G27" s="2"/>
      <c r="H27" s="2">
        <v>2866741.9999999995</v>
      </c>
      <c r="I27" s="2"/>
      <c r="J27" s="2"/>
      <c r="K27" s="2"/>
      <c r="L27" s="1">
        <f t="shared" ref="L27:M30" si="11">B27+D27+F27+H27+J27</f>
        <v>7161152</v>
      </c>
      <c r="M27" s="12">
        <f t="shared" si="11"/>
        <v>0</v>
      </c>
      <c r="N27" s="13">
        <f>L27+M27</f>
        <v>7161152</v>
      </c>
      <c r="P27" s="3" t="s">
        <v>12</v>
      </c>
      <c r="Q27" s="2">
        <v>588</v>
      </c>
      <c r="R27" s="2">
        <v>0</v>
      </c>
      <c r="S27" s="2">
        <v>630</v>
      </c>
      <c r="T27" s="2">
        <v>0</v>
      </c>
      <c r="U27" s="2">
        <v>67</v>
      </c>
      <c r="V27" s="2">
        <v>0</v>
      </c>
      <c r="W27" s="2">
        <v>1646</v>
      </c>
      <c r="X27" s="2">
        <v>0</v>
      </c>
      <c r="Y27" s="2">
        <v>0</v>
      </c>
      <c r="Z27" s="2">
        <v>0</v>
      </c>
      <c r="AA27" s="1">
        <f t="shared" ref="AA27:AB30" si="12">Q27+S27+U27+W27+Y27</f>
        <v>2931</v>
      </c>
      <c r="AB27" s="12">
        <f t="shared" si="12"/>
        <v>0</v>
      </c>
      <c r="AC27" s="13">
        <f>AA27+AB27</f>
        <v>2931</v>
      </c>
      <c r="AE27" s="3" t="s">
        <v>12</v>
      </c>
      <c r="AF27" s="2">
        <f t="shared" ref="AF27:AR30" si="13">IFERROR(B27/Q27, "N.A.")</f>
        <v>3295.204081632653</v>
      </c>
      <c r="AG27" s="2" t="str">
        <f t="shared" si="13"/>
        <v>N.A.</v>
      </c>
      <c r="AH27" s="2">
        <f t="shared" si="13"/>
        <v>3192.238095238095</v>
      </c>
      <c r="AI27" s="2" t="str">
        <f t="shared" si="13"/>
        <v>N.A.</v>
      </c>
      <c r="AJ27" s="2">
        <f t="shared" si="13"/>
        <v>5160</v>
      </c>
      <c r="AK27" s="2" t="str">
        <f t="shared" si="13"/>
        <v>N.A.</v>
      </c>
      <c r="AL27" s="2">
        <f t="shared" si="13"/>
        <v>1741.6415552855403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>
        <f t="shared" si="13"/>
        <v>2443.2453087683384</v>
      </c>
      <c r="AQ27" s="16" t="str">
        <f t="shared" si="13"/>
        <v>N.A.</v>
      </c>
      <c r="AR27" s="13">
        <f t="shared" si="13"/>
        <v>2443.2453087683384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2">
        <f t="shared" si="11"/>
        <v>0</v>
      </c>
      <c r="N28" s="13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0</v>
      </c>
      <c r="AB28" s="12">
        <f t="shared" si="12"/>
        <v>0</v>
      </c>
      <c r="AC28" s="13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3" t="str">
        <f t="shared" si="13"/>
        <v>N.A.</v>
      </c>
    </row>
    <row r="29" spans="1:44" ht="15" customHeight="1" thickBot="1" x14ac:dyDescent="0.3">
      <c r="A29" s="3" t="s">
        <v>14</v>
      </c>
      <c r="B29" s="2">
        <v>2660880</v>
      </c>
      <c r="C29" s="2">
        <v>12534690.000000002</v>
      </c>
      <c r="D29" s="2">
        <v>242950</v>
      </c>
      <c r="E29" s="2"/>
      <c r="F29" s="2"/>
      <c r="G29" s="2">
        <v>786000</v>
      </c>
      <c r="H29" s="2"/>
      <c r="I29" s="2">
        <v>93600</v>
      </c>
      <c r="J29" s="2">
        <v>0</v>
      </c>
      <c r="K29" s="2"/>
      <c r="L29" s="1">
        <f t="shared" si="11"/>
        <v>2903830</v>
      </c>
      <c r="M29" s="12">
        <f t="shared" si="11"/>
        <v>13414290.000000002</v>
      </c>
      <c r="N29" s="13">
        <f>L29+M29</f>
        <v>16318120.000000002</v>
      </c>
      <c r="P29" s="3" t="s">
        <v>14</v>
      </c>
      <c r="Q29" s="2">
        <v>942</v>
      </c>
      <c r="R29" s="2">
        <v>2562</v>
      </c>
      <c r="S29" s="2">
        <v>113</v>
      </c>
      <c r="T29" s="2">
        <v>0</v>
      </c>
      <c r="U29" s="2">
        <v>0</v>
      </c>
      <c r="V29" s="2">
        <v>262</v>
      </c>
      <c r="W29" s="2">
        <v>0</v>
      </c>
      <c r="X29" s="2">
        <v>78</v>
      </c>
      <c r="Y29" s="2">
        <v>786</v>
      </c>
      <c r="Z29" s="2">
        <v>0</v>
      </c>
      <c r="AA29" s="1">
        <f t="shared" si="12"/>
        <v>1841</v>
      </c>
      <c r="AB29" s="12">
        <f t="shared" si="12"/>
        <v>2902</v>
      </c>
      <c r="AC29" s="13">
        <f>AA29+AB29</f>
        <v>4743</v>
      </c>
      <c r="AE29" s="3" t="s">
        <v>14</v>
      </c>
      <c r="AF29" s="2">
        <f t="shared" si="13"/>
        <v>2824.7133757961783</v>
      </c>
      <c r="AG29" s="2">
        <f t="shared" si="13"/>
        <v>4892.5409836065583</v>
      </c>
      <c r="AH29" s="2">
        <f t="shared" si="13"/>
        <v>2150</v>
      </c>
      <c r="AI29" s="2" t="str">
        <f t="shared" si="13"/>
        <v>N.A.</v>
      </c>
      <c r="AJ29" s="2" t="str">
        <f t="shared" si="13"/>
        <v>N.A.</v>
      </c>
      <c r="AK29" s="2">
        <f t="shared" si="13"/>
        <v>3000</v>
      </c>
      <c r="AL29" s="2" t="str">
        <f t="shared" si="13"/>
        <v>N.A.</v>
      </c>
      <c r="AM29" s="2">
        <f t="shared" si="13"/>
        <v>1200</v>
      </c>
      <c r="AN29" s="2">
        <f t="shared" si="13"/>
        <v>0</v>
      </c>
      <c r="AO29" s="2" t="str">
        <f t="shared" si="13"/>
        <v>N.A.</v>
      </c>
      <c r="AP29" s="15">
        <f t="shared" si="13"/>
        <v>1577.3112438891906</v>
      </c>
      <c r="AQ29" s="16">
        <f t="shared" si="13"/>
        <v>4622.4293590627158</v>
      </c>
      <c r="AR29" s="13">
        <f t="shared" si="13"/>
        <v>3440.4638414505589</v>
      </c>
    </row>
    <row r="30" spans="1:44" ht="15" customHeight="1" thickBot="1" x14ac:dyDescent="0.3">
      <c r="A30" s="3" t="s">
        <v>15</v>
      </c>
      <c r="B30" s="2">
        <v>245315</v>
      </c>
      <c r="C30" s="2"/>
      <c r="D30" s="2"/>
      <c r="E30" s="2"/>
      <c r="F30" s="2"/>
      <c r="G30" s="2">
        <v>109254</v>
      </c>
      <c r="H30" s="2">
        <v>256251.99999999988</v>
      </c>
      <c r="I30" s="2"/>
      <c r="J30" s="2">
        <v>0</v>
      </c>
      <c r="K30" s="2"/>
      <c r="L30" s="1">
        <f t="shared" si="11"/>
        <v>501566.99999999988</v>
      </c>
      <c r="M30" s="12">
        <f t="shared" si="11"/>
        <v>109254</v>
      </c>
      <c r="N30" s="13">
        <f>L30+M30</f>
        <v>610820.99999999988</v>
      </c>
      <c r="P30" s="3" t="s">
        <v>15</v>
      </c>
      <c r="Q30" s="2">
        <v>163</v>
      </c>
      <c r="R30" s="2">
        <v>0</v>
      </c>
      <c r="S30" s="2">
        <v>0</v>
      </c>
      <c r="T30" s="2">
        <v>0</v>
      </c>
      <c r="U30" s="2">
        <v>0</v>
      </c>
      <c r="V30" s="2">
        <v>329</v>
      </c>
      <c r="W30" s="2">
        <v>3661</v>
      </c>
      <c r="X30" s="2">
        <v>0</v>
      </c>
      <c r="Y30" s="2">
        <v>1064</v>
      </c>
      <c r="Z30" s="2">
        <v>0</v>
      </c>
      <c r="AA30" s="1">
        <f t="shared" si="12"/>
        <v>4888</v>
      </c>
      <c r="AB30" s="12">
        <f t="shared" si="12"/>
        <v>329</v>
      </c>
      <c r="AC30" s="18">
        <f>AA30+AB30</f>
        <v>5217</v>
      </c>
      <c r="AE30" s="3" t="s">
        <v>15</v>
      </c>
      <c r="AF30" s="2">
        <f t="shared" si="13"/>
        <v>1505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>
        <f t="shared" si="13"/>
        <v>332.07902735562311</v>
      </c>
      <c r="AL30" s="2">
        <f t="shared" si="13"/>
        <v>69.995083310570848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102.61190671031095</v>
      </c>
      <c r="AQ30" s="16">
        <f t="shared" si="13"/>
        <v>332.07902735562311</v>
      </c>
      <c r="AR30" s="13">
        <f t="shared" si="13"/>
        <v>117.08280621046576</v>
      </c>
    </row>
    <row r="31" spans="1:44" ht="15" customHeight="1" thickBot="1" x14ac:dyDescent="0.3">
      <c r="A31" s="4" t="s">
        <v>16</v>
      </c>
      <c r="B31" s="2">
        <v>4843775</v>
      </c>
      <c r="C31" s="2">
        <v>12534690.000000002</v>
      </c>
      <c r="D31" s="2">
        <v>2254060</v>
      </c>
      <c r="E31" s="2"/>
      <c r="F31" s="2">
        <v>345720</v>
      </c>
      <c r="G31" s="2">
        <v>895254.00000000012</v>
      </c>
      <c r="H31" s="2">
        <v>3122994.0000000009</v>
      </c>
      <c r="I31" s="2">
        <v>93600</v>
      </c>
      <c r="J31" s="2">
        <v>0</v>
      </c>
      <c r="K31" s="2"/>
      <c r="L31" s="1">
        <f t="shared" ref="L31" si="14">B31+D31+F31+H31+J31</f>
        <v>10566549</v>
      </c>
      <c r="M31" s="12">
        <f t="shared" ref="M31" si="15">C31+E31+G31+I31+K31</f>
        <v>13523544.000000002</v>
      </c>
      <c r="N31" s="18">
        <f>L31+M31</f>
        <v>24090093</v>
      </c>
      <c r="P31" s="4" t="s">
        <v>16</v>
      </c>
      <c r="Q31" s="2">
        <v>1693</v>
      </c>
      <c r="R31" s="2">
        <v>2562</v>
      </c>
      <c r="S31" s="2">
        <v>743</v>
      </c>
      <c r="T31" s="2">
        <v>0</v>
      </c>
      <c r="U31" s="2">
        <v>67</v>
      </c>
      <c r="V31" s="2">
        <v>591</v>
      </c>
      <c r="W31" s="2">
        <v>5307</v>
      </c>
      <c r="X31" s="2">
        <v>78</v>
      </c>
      <c r="Y31" s="2">
        <v>1850</v>
      </c>
      <c r="Z31" s="2">
        <v>0</v>
      </c>
      <c r="AA31" s="1">
        <f t="shared" ref="AA31" si="16">Q31+S31+U31+W31+Y31</f>
        <v>9660</v>
      </c>
      <c r="AB31" s="12">
        <f t="shared" ref="AB31" si="17">R31+T31+V31+X31+Z31</f>
        <v>3231</v>
      </c>
      <c r="AC31" s="13">
        <f>AA31+AB31</f>
        <v>12891</v>
      </c>
      <c r="AE31" s="4" t="s">
        <v>16</v>
      </c>
      <c r="AF31" s="2">
        <f t="shared" ref="AF31:AO31" si="18">IFERROR(B31/Q31, "N.A.")</f>
        <v>2861.0602480803309</v>
      </c>
      <c r="AG31" s="2">
        <f t="shared" si="18"/>
        <v>4892.5409836065583</v>
      </c>
      <c r="AH31" s="2">
        <f t="shared" si="18"/>
        <v>3033.728129205922</v>
      </c>
      <c r="AI31" s="2" t="str">
        <f t="shared" si="18"/>
        <v>N.A.</v>
      </c>
      <c r="AJ31" s="2">
        <f t="shared" si="18"/>
        <v>5160</v>
      </c>
      <c r="AK31" s="2">
        <f t="shared" si="18"/>
        <v>1514.8121827411169</v>
      </c>
      <c r="AL31" s="2">
        <f t="shared" si="18"/>
        <v>588.46693046919177</v>
      </c>
      <c r="AM31" s="2">
        <f t="shared" si="18"/>
        <v>1200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1093.8456521739131</v>
      </c>
      <c r="AQ31" s="16">
        <f t="shared" ref="AQ31" si="20">IFERROR(M31/AB31, "N.A.")</f>
        <v>4185.5598885793879</v>
      </c>
      <c r="AR31" s="13">
        <f t="shared" ref="AR31" si="21">IFERROR(N31/AC31, "N.A.")</f>
        <v>1868.7528508261578</v>
      </c>
    </row>
    <row r="32" spans="1:44" ht="15" customHeight="1" thickBot="1" x14ac:dyDescent="0.3">
      <c r="A32" s="5" t="s">
        <v>0</v>
      </c>
      <c r="B32" s="48">
        <f>B31+C31</f>
        <v>17378465</v>
      </c>
      <c r="C32" s="49"/>
      <c r="D32" s="48">
        <f>D31+E31</f>
        <v>2254060</v>
      </c>
      <c r="E32" s="49"/>
      <c r="F32" s="48">
        <f>F31+G31</f>
        <v>1240974</v>
      </c>
      <c r="G32" s="49"/>
      <c r="H32" s="48">
        <f>H31+I31</f>
        <v>3216594.0000000009</v>
      </c>
      <c r="I32" s="49"/>
      <c r="J32" s="48">
        <f>J31+K31</f>
        <v>0</v>
      </c>
      <c r="K32" s="49"/>
      <c r="L32" s="48">
        <f>L31+M31</f>
        <v>24090093</v>
      </c>
      <c r="M32" s="50"/>
      <c r="N32" s="19">
        <f>B32+D32+F32+H32+J32</f>
        <v>24090093</v>
      </c>
      <c r="P32" s="5" t="s">
        <v>0</v>
      </c>
      <c r="Q32" s="48">
        <f>Q31+R31</f>
        <v>4255</v>
      </c>
      <c r="R32" s="49"/>
      <c r="S32" s="48">
        <f>S31+T31</f>
        <v>743</v>
      </c>
      <c r="T32" s="49"/>
      <c r="U32" s="48">
        <f>U31+V31</f>
        <v>658</v>
      </c>
      <c r="V32" s="49"/>
      <c r="W32" s="48">
        <f>W31+X31</f>
        <v>5385</v>
      </c>
      <c r="X32" s="49"/>
      <c r="Y32" s="48">
        <f>Y31+Z31</f>
        <v>1850</v>
      </c>
      <c r="Z32" s="49"/>
      <c r="AA32" s="48">
        <f>AA31+AB31</f>
        <v>12891</v>
      </c>
      <c r="AB32" s="49"/>
      <c r="AC32" s="20">
        <f>Q32+S32+U32+W32+Y32</f>
        <v>12891</v>
      </c>
      <c r="AE32" s="5" t="s">
        <v>0</v>
      </c>
      <c r="AF32" s="28">
        <f>IFERROR(B32/Q32,"N.A.")</f>
        <v>4084.2455934195063</v>
      </c>
      <c r="AG32" s="29"/>
      <c r="AH32" s="28">
        <f>IFERROR(D32/S32,"N.A.")</f>
        <v>3033.728129205922</v>
      </c>
      <c r="AI32" s="29"/>
      <c r="AJ32" s="28">
        <f>IFERROR(F32/U32,"N.A.")</f>
        <v>1885.9787234042553</v>
      </c>
      <c r="AK32" s="29"/>
      <c r="AL32" s="28">
        <f>IFERROR(H32/W32,"N.A.")</f>
        <v>597.32479108635118</v>
      </c>
      <c r="AM32" s="29"/>
      <c r="AN32" s="28">
        <f>IFERROR(J32/Y32,"N.A.")</f>
        <v>0</v>
      </c>
      <c r="AO32" s="29"/>
      <c r="AP32" s="28">
        <f>IFERROR(L32/AA32,"N.A.")</f>
        <v>1868.7528508261578</v>
      </c>
      <c r="AQ32" s="29"/>
      <c r="AR32" s="17">
        <f>IFERROR(N32/AC32, "N.A.")</f>
        <v>1868.7528508261578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>
        <v>191522</v>
      </c>
      <c r="C39" s="2"/>
      <c r="D39" s="2"/>
      <c r="E39" s="2"/>
      <c r="F39" s="2"/>
      <c r="G39" s="2"/>
      <c r="H39" s="2">
        <v>1395133.0000000002</v>
      </c>
      <c r="I39" s="2"/>
      <c r="J39" s="2">
        <v>0</v>
      </c>
      <c r="K39" s="2"/>
      <c r="L39" s="1">
        <f t="shared" ref="L39:M42" si="22">B39+D39+F39+H39+J39</f>
        <v>1586655.0000000002</v>
      </c>
      <c r="M39" s="12">
        <f t="shared" si="22"/>
        <v>0</v>
      </c>
      <c r="N39" s="13">
        <f>L39+M39</f>
        <v>1586655.0000000002</v>
      </c>
      <c r="P39" s="3" t="s">
        <v>12</v>
      </c>
      <c r="Q39" s="2">
        <v>262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2141</v>
      </c>
      <c r="X39" s="2">
        <v>0</v>
      </c>
      <c r="Y39" s="2">
        <v>927</v>
      </c>
      <c r="Z39" s="2">
        <v>0</v>
      </c>
      <c r="AA39" s="1">
        <f t="shared" ref="AA39:AB42" si="23">Q39+S39+U39+W39+Y39</f>
        <v>3330</v>
      </c>
      <c r="AB39" s="12">
        <f t="shared" si="23"/>
        <v>0</v>
      </c>
      <c r="AC39" s="13">
        <f>AA39+AB39</f>
        <v>3330</v>
      </c>
      <c r="AE39" s="3" t="s">
        <v>12</v>
      </c>
      <c r="AF39" s="2">
        <f t="shared" ref="AF39:AR42" si="24">IFERROR(B39/Q39, "N.A.")</f>
        <v>731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>
        <f t="shared" si="24"/>
        <v>651.62680990191507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476.47297297297303</v>
      </c>
      <c r="AQ39" s="16" t="str">
        <f t="shared" si="24"/>
        <v>N.A.</v>
      </c>
      <c r="AR39" s="13">
        <f t="shared" si="24"/>
        <v>476.47297297297303</v>
      </c>
    </row>
    <row r="40" spans="1:44" ht="15" customHeight="1" thickBot="1" x14ac:dyDescent="0.3">
      <c r="A40" s="3" t="s">
        <v>13</v>
      </c>
      <c r="B40" s="2">
        <v>253700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253700</v>
      </c>
      <c r="M40" s="12">
        <f t="shared" si="22"/>
        <v>0</v>
      </c>
      <c r="N40" s="13">
        <f>L40+M40</f>
        <v>253700</v>
      </c>
      <c r="P40" s="3" t="s">
        <v>13</v>
      </c>
      <c r="Q40" s="2">
        <v>389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389</v>
      </c>
      <c r="AB40" s="12">
        <f t="shared" si="23"/>
        <v>0</v>
      </c>
      <c r="AC40" s="13">
        <f>AA40+AB40</f>
        <v>389</v>
      </c>
      <c r="AE40" s="3" t="s">
        <v>13</v>
      </c>
      <c r="AF40" s="2">
        <f t="shared" si="24"/>
        <v>652.18508997429308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652.18508997429308</v>
      </c>
      <c r="AQ40" s="16" t="str">
        <f t="shared" si="24"/>
        <v>N.A.</v>
      </c>
      <c r="AR40" s="13">
        <f t="shared" si="24"/>
        <v>652.18508997429308</v>
      </c>
    </row>
    <row r="41" spans="1:44" ht="15" customHeight="1" thickBot="1" x14ac:dyDescent="0.3">
      <c r="A41" s="3" t="s">
        <v>14</v>
      </c>
      <c r="B41" s="2">
        <v>744579.99999999988</v>
      </c>
      <c r="C41" s="2">
        <v>10501300</v>
      </c>
      <c r="D41" s="2"/>
      <c r="E41" s="2"/>
      <c r="F41" s="2"/>
      <c r="G41" s="2">
        <v>786000</v>
      </c>
      <c r="H41" s="2"/>
      <c r="I41" s="2">
        <v>450640</v>
      </c>
      <c r="J41" s="2">
        <v>0</v>
      </c>
      <c r="K41" s="2"/>
      <c r="L41" s="1">
        <f t="shared" si="22"/>
        <v>744579.99999999988</v>
      </c>
      <c r="M41" s="12">
        <f t="shared" si="22"/>
        <v>11737940</v>
      </c>
      <c r="N41" s="13">
        <f>L41+M41</f>
        <v>12482520</v>
      </c>
      <c r="P41" s="3" t="s">
        <v>14</v>
      </c>
      <c r="Q41" s="2">
        <v>538</v>
      </c>
      <c r="R41" s="2">
        <v>1650</v>
      </c>
      <c r="S41" s="2">
        <v>0</v>
      </c>
      <c r="T41" s="2">
        <v>0</v>
      </c>
      <c r="U41" s="2">
        <v>0</v>
      </c>
      <c r="V41" s="2">
        <v>262</v>
      </c>
      <c r="W41" s="2">
        <v>0</v>
      </c>
      <c r="X41" s="2">
        <v>262</v>
      </c>
      <c r="Y41" s="2">
        <v>442</v>
      </c>
      <c r="Z41" s="2">
        <v>0</v>
      </c>
      <c r="AA41" s="1">
        <f t="shared" si="23"/>
        <v>980</v>
      </c>
      <c r="AB41" s="12">
        <f t="shared" si="23"/>
        <v>2174</v>
      </c>
      <c r="AC41" s="13">
        <f>AA41+AB41</f>
        <v>3154</v>
      </c>
      <c r="AE41" s="3" t="s">
        <v>14</v>
      </c>
      <c r="AF41" s="2">
        <f t="shared" si="24"/>
        <v>1383.9776951672861</v>
      </c>
      <c r="AG41" s="2">
        <f t="shared" si="24"/>
        <v>6364.424242424242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>
        <f t="shared" si="24"/>
        <v>3000</v>
      </c>
      <c r="AL41" s="2" t="str">
        <f t="shared" si="24"/>
        <v>N.A.</v>
      </c>
      <c r="AM41" s="2">
        <f t="shared" si="24"/>
        <v>1720</v>
      </c>
      <c r="AN41" s="2">
        <f t="shared" si="24"/>
        <v>0</v>
      </c>
      <c r="AO41" s="2" t="str">
        <f t="shared" si="24"/>
        <v>N.A.</v>
      </c>
      <c r="AP41" s="15">
        <f t="shared" si="24"/>
        <v>759.77551020408157</v>
      </c>
      <c r="AQ41" s="16">
        <f t="shared" si="24"/>
        <v>5399.2364305427782</v>
      </c>
      <c r="AR41" s="13">
        <f t="shared" si="24"/>
        <v>3957.6791376030437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>
        <v>0</v>
      </c>
      <c r="K42" s="2"/>
      <c r="L42" s="1">
        <f t="shared" si="22"/>
        <v>0</v>
      </c>
      <c r="M42" s="12">
        <f t="shared" si="22"/>
        <v>0</v>
      </c>
      <c r="N42" s="13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319</v>
      </c>
      <c r="Z42" s="2">
        <v>0</v>
      </c>
      <c r="AA42" s="1">
        <f t="shared" si="23"/>
        <v>319</v>
      </c>
      <c r="AB42" s="12">
        <f t="shared" si="23"/>
        <v>0</v>
      </c>
      <c r="AC42" s="13">
        <f>AA42+AB42</f>
        <v>319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5">
        <f t="shared" si="24"/>
        <v>0</v>
      </c>
      <c r="AQ42" s="16" t="str">
        <f t="shared" si="24"/>
        <v>N.A.</v>
      </c>
      <c r="AR42" s="13">
        <f t="shared" si="24"/>
        <v>0</v>
      </c>
    </row>
    <row r="43" spans="1:44" ht="15" customHeight="1" thickBot="1" x14ac:dyDescent="0.3">
      <c r="A43" s="4" t="s">
        <v>16</v>
      </c>
      <c r="B43" s="2">
        <v>1189801.9999999998</v>
      </c>
      <c r="C43" s="2">
        <v>10501300</v>
      </c>
      <c r="D43" s="2"/>
      <c r="E43" s="2"/>
      <c r="F43" s="2"/>
      <c r="G43" s="2">
        <v>786000</v>
      </c>
      <c r="H43" s="2">
        <v>1395133.0000000002</v>
      </c>
      <c r="I43" s="2">
        <v>450640</v>
      </c>
      <c r="J43" s="2">
        <v>0</v>
      </c>
      <c r="K43" s="2"/>
      <c r="L43" s="1">
        <f t="shared" ref="L43" si="25">B43+D43+F43+H43+J43</f>
        <v>2584935</v>
      </c>
      <c r="M43" s="12">
        <f t="shared" ref="M43" si="26">C43+E43+G43+I43+K43</f>
        <v>11737940</v>
      </c>
      <c r="N43" s="18">
        <f>L43+M43</f>
        <v>14322875</v>
      </c>
      <c r="P43" s="4" t="s">
        <v>16</v>
      </c>
      <c r="Q43" s="2">
        <v>1189</v>
      </c>
      <c r="R43" s="2">
        <v>1650</v>
      </c>
      <c r="S43" s="2">
        <v>0</v>
      </c>
      <c r="T43" s="2">
        <v>0</v>
      </c>
      <c r="U43" s="2">
        <v>0</v>
      </c>
      <c r="V43" s="2">
        <v>262</v>
      </c>
      <c r="W43" s="2">
        <v>2141</v>
      </c>
      <c r="X43" s="2">
        <v>262</v>
      </c>
      <c r="Y43" s="2">
        <v>1688</v>
      </c>
      <c r="Z43" s="2">
        <v>0</v>
      </c>
      <c r="AA43" s="1">
        <f t="shared" ref="AA43" si="27">Q43+S43+U43+W43+Y43</f>
        <v>5018</v>
      </c>
      <c r="AB43" s="12">
        <f t="shared" ref="AB43" si="28">R43+T43+V43+X43+Z43</f>
        <v>2174</v>
      </c>
      <c r="AC43" s="18">
        <f>AA43+AB43</f>
        <v>7192</v>
      </c>
      <c r="AE43" s="4" t="s">
        <v>16</v>
      </c>
      <c r="AF43" s="2">
        <f t="shared" ref="AF43:AO43" si="29">IFERROR(B43/Q43, "N.A.")</f>
        <v>1000.6745164003362</v>
      </c>
      <c r="AG43" s="2">
        <f t="shared" si="29"/>
        <v>6364.424242424242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>
        <f t="shared" si="29"/>
        <v>3000</v>
      </c>
      <c r="AL43" s="2">
        <f t="shared" si="29"/>
        <v>651.62680990191507</v>
      </c>
      <c r="AM43" s="2">
        <f t="shared" si="29"/>
        <v>1720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515.132522917497</v>
      </c>
      <c r="AQ43" s="16">
        <f t="shared" ref="AQ43" si="31">IFERROR(M43/AB43, "N.A.")</f>
        <v>5399.2364305427782</v>
      </c>
      <c r="AR43" s="13">
        <f t="shared" ref="AR43" si="32">IFERROR(N43/AC43, "N.A.")</f>
        <v>1991.5009733036707</v>
      </c>
    </row>
    <row r="44" spans="1:44" ht="15" customHeight="1" thickBot="1" x14ac:dyDescent="0.3">
      <c r="A44" s="5" t="s">
        <v>0</v>
      </c>
      <c r="B44" s="48">
        <f>B43+C43</f>
        <v>11691102</v>
      </c>
      <c r="C44" s="49"/>
      <c r="D44" s="48">
        <f>D43+E43</f>
        <v>0</v>
      </c>
      <c r="E44" s="49"/>
      <c r="F44" s="48">
        <f>F43+G43</f>
        <v>786000</v>
      </c>
      <c r="G44" s="49"/>
      <c r="H44" s="48">
        <f>H43+I43</f>
        <v>1845773.0000000002</v>
      </c>
      <c r="I44" s="49"/>
      <c r="J44" s="48">
        <f>J43+K43</f>
        <v>0</v>
      </c>
      <c r="K44" s="49"/>
      <c r="L44" s="48">
        <f>L43+M43</f>
        <v>14322875</v>
      </c>
      <c r="M44" s="50"/>
      <c r="N44" s="19">
        <f>B44+D44+F44+H44+J44</f>
        <v>14322875</v>
      </c>
      <c r="P44" s="5" t="s">
        <v>0</v>
      </c>
      <c r="Q44" s="48">
        <f>Q43+R43</f>
        <v>2839</v>
      </c>
      <c r="R44" s="49"/>
      <c r="S44" s="48">
        <f>S43+T43</f>
        <v>0</v>
      </c>
      <c r="T44" s="49"/>
      <c r="U44" s="48">
        <f>U43+V43</f>
        <v>262</v>
      </c>
      <c r="V44" s="49"/>
      <c r="W44" s="48">
        <f>W43+X43</f>
        <v>2403</v>
      </c>
      <c r="X44" s="49"/>
      <c r="Y44" s="48">
        <f>Y43+Z43</f>
        <v>1688</v>
      </c>
      <c r="Z44" s="49"/>
      <c r="AA44" s="48">
        <f>AA43+AB43</f>
        <v>7192</v>
      </c>
      <c r="AB44" s="50"/>
      <c r="AC44" s="19">
        <f>Q44+S44+U44+W44+Y44</f>
        <v>7192</v>
      </c>
      <c r="AE44" s="5" t="s">
        <v>0</v>
      </c>
      <c r="AF44" s="28">
        <f>IFERROR(B44/Q44,"N.A.")</f>
        <v>4118.0352236703066</v>
      </c>
      <c r="AG44" s="29"/>
      <c r="AH44" s="28" t="str">
        <f>IFERROR(D44/S44,"N.A.")</f>
        <v>N.A.</v>
      </c>
      <c r="AI44" s="29"/>
      <c r="AJ44" s="28">
        <f>IFERROR(F44/U44,"N.A.")</f>
        <v>3000</v>
      </c>
      <c r="AK44" s="29"/>
      <c r="AL44" s="28">
        <f>IFERROR(H44/W44,"N.A.")</f>
        <v>768.11194340407837</v>
      </c>
      <c r="AM44" s="29"/>
      <c r="AN44" s="28">
        <f>IFERROR(J44/Y44,"N.A.")</f>
        <v>0</v>
      </c>
      <c r="AO44" s="29"/>
      <c r="AP44" s="28">
        <f>IFERROR(L44/AA44,"N.A.")</f>
        <v>1991.5009733036707</v>
      </c>
      <c r="AQ44" s="29"/>
      <c r="AR44" s="17">
        <f>IFERROR(N44/AC44, "N.A.")</f>
        <v>1991.5009733036707</v>
      </c>
    </row>
  </sheetData>
  <mergeCells count="144"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2006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>
        <v>2663635</v>
      </c>
      <c r="C15" s="2"/>
      <c r="D15" s="2">
        <v>1229112</v>
      </c>
      <c r="E15" s="2"/>
      <c r="F15" s="2"/>
      <c r="G15" s="2"/>
      <c r="H15" s="2">
        <v>2647197</v>
      </c>
      <c r="I15" s="2"/>
      <c r="J15" s="2">
        <v>0</v>
      </c>
      <c r="K15" s="2"/>
      <c r="L15" s="1">
        <f t="shared" ref="L15:M18" si="0">B15+D15+F15+H15+J15</f>
        <v>6539944</v>
      </c>
      <c r="M15" s="12">
        <f t="shared" si="0"/>
        <v>0</v>
      </c>
      <c r="N15" s="13">
        <f>L15+M15</f>
        <v>6539944</v>
      </c>
      <c r="P15" s="3" t="s">
        <v>12</v>
      </c>
      <c r="Q15" s="2">
        <v>1004</v>
      </c>
      <c r="R15" s="2">
        <v>0</v>
      </c>
      <c r="S15" s="2">
        <v>231</v>
      </c>
      <c r="T15" s="2">
        <v>0</v>
      </c>
      <c r="U15" s="2">
        <v>0</v>
      </c>
      <c r="V15" s="2">
        <v>0</v>
      </c>
      <c r="W15" s="2">
        <v>1783</v>
      </c>
      <c r="X15" s="2">
        <v>0</v>
      </c>
      <c r="Y15" s="2">
        <v>468</v>
      </c>
      <c r="Z15" s="2">
        <v>0</v>
      </c>
      <c r="AA15" s="1">
        <f t="shared" ref="AA15:AB18" si="1">Q15+S15+U15+W15+Y15</f>
        <v>3486</v>
      </c>
      <c r="AB15" s="12">
        <f t="shared" si="1"/>
        <v>0</v>
      </c>
      <c r="AC15" s="13">
        <f>AA15+AB15</f>
        <v>3486</v>
      </c>
      <c r="AE15" s="3" t="s">
        <v>12</v>
      </c>
      <c r="AF15" s="2">
        <f t="shared" ref="AF15:AR18" si="2">IFERROR(B15/Q15, "N.A.")</f>
        <v>2653.022908366534</v>
      </c>
      <c r="AG15" s="2" t="str">
        <f t="shared" si="2"/>
        <v>N.A.</v>
      </c>
      <c r="AH15" s="2">
        <f t="shared" si="2"/>
        <v>5320.8311688311687</v>
      </c>
      <c r="AI15" s="2" t="str">
        <f t="shared" si="2"/>
        <v>N.A.</v>
      </c>
      <c r="AJ15" s="2" t="str">
        <f t="shared" si="2"/>
        <v>N.A.</v>
      </c>
      <c r="AK15" s="2" t="str">
        <f t="shared" si="2"/>
        <v>N.A.</v>
      </c>
      <c r="AL15" s="2">
        <f t="shared" si="2"/>
        <v>1484.6870443073472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1876.0596672403901</v>
      </c>
      <c r="AQ15" s="16" t="str">
        <f t="shared" si="2"/>
        <v>N.A.</v>
      </c>
      <c r="AR15" s="13">
        <f t="shared" si="2"/>
        <v>1876.0596672403901</v>
      </c>
    </row>
    <row r="16" spans="1:44" ht="15" customHeight="1" thickBot="1" x14ac:dyDescent="0.3">
      <c r="A16" s="3" t="s">
        <v>13</v>
      </c>
      <c r="B16" s="2">
        <v>866295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866295</v>
      </c>
      <c r="M16" s="12">
        <f t="shared" si="0"/>
        <v>0</v>
      </c>
      <c r="N16" s="13">
        <f>L16+M16</f>
        <v>866295</v>
      </c>
      <c r="P16" s="3" t="s">
        <v>13</v>
      </c>
      <c r="Q16" s="2">
        <v>530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530</v>
      </c>
      <c r="AB16" s="12">
        <f t="shared" si="1"/>
        <v>0</v>
      </c>
      <c r="AC16" s="13">
        <f>AA16+AB16</f>
        <v>530</v>
      </c>
      <c r="AE16" s="3" t="s">
        <v>13</v>
      </c>
      <c r="AF16" s="2">
        <f t="shared" si="2"/>
        <v>1634.5188679245282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1634.5188679245282</v>
      </c>
      <c r="AQ16" s="16" t="str">
        <f t="shared" si="2"/>
        <v>N.A.</v>
      </c>
      <c r="AR16" s="13">
        <f t="shared" si="2"/>
        <v>1634.5188679245282</v>
      </c>
    </row>
    <row r="17" spans="1:44" ht="15" customHeight="1" thickBot="1" x14ac:dyDescent="0.3">
      <c r="A17" s="3" t="s">
        <v>14</v>
      </c>
      <c r="B17" s="2">
        <v>5311695.0000000009</v>
      </c>
      <c r="C17" s="2">
        <v>1399010</v>
      </c>
      <c r="D17" s="2"/>
      <c r="E17" s="2"/>
      <c r="F17" s="2"/>
      <c r="G17" s="2">
        <v>884880.00000000012</v>
      </c>
      <c r="H17" s="2"/>
      <c r="I17" s="2">
        <v>2134775</v>
      </c>
      <c r="J17" s="2">
        <v>0</v>
      </c>
      <c r="K17" s="2"/>
      <c r="L17" s="1">
        <f t="shared" si="0"/>
        <v>5311695.0000000009</v>
      </c>
      <c r="M17" s="12">
        <f t="shared" si="0"/>
        <v>4418665</v>
      </c>
      <c r="N17" s="13">
        <f>L17+M17</f>
        <v>9730360</v>
      </c>
      <c r="P17" s="3" t="s">
        <v>14</v>
      </c>
      <c r="Q17" s="2">
        <v>1491</v>
      </c>
      <c r="R17" s="2">
        <v>379</v>
      </c>
      <c r="S17" s="2">
        <v>0</v>
      </c>
      <c r="T17" s="2">
        <v>0</v>
      </c>
      <c r="U17" s="2">
        <v>0</v>
      </c>
      <c r="V17" s="2">
        <v>216</v>
      </c>
      <c r="W17" s="2">
        <v>0</v>
      </c>
      <c r="X17" s="2">
        <v>1249</v>
      </c>
      <c r="Y17" s="2">
        <v>685</v>
      </c>
      <c r="Z17" s="2">
        <v>0</v>
      </c>
      <c r="AA17" s="1">
        <f t="shared" si="1"/>
        <v>2176</v>
      </c>
      <c r="AB17" s="12">
        <f t="shared" si="1"/>
        <v>1844</v>
      </c>
      <c r="AC17" s="13">
        <f>AA17+AB17</f>
        <v>4020</v>
      </c>
      <c r="AE17" s="3" t="s">
        <v>14</v>
      </c>
      <c r="AF17" s="2">
        <f t="shared" si="2"/>
        <v>3562.505030181087</v>
      </c>
      <c r="AG17" s="2">
        <f t="shared" si="2"/>
        <v>3691.3192612137204</v>
      </c>
      <c r="AH17" s="2" t="str">
        <f t="shared" si="2"/>
        <v>N.A.</v>
      </c>
      <c r="AI17" s="2" t="str">
        <f t="shared" si="2"/>
        <v>N.A.</v>
      </c>
      <c r="AJ17" s="2" t="str">
        <f t="shared" si="2"/>
        <v>N.A.</v>
      </c>
      <c r="AK17" s="2">
        <f t="shared" si="2"/>
        <v>4096.666666666667</v>
      </c>
      <c r="AL17" s="2" t="str">
        <f t="shared" si="2"/>
        <v>N.A.</v>
      </c>
      <c r="AM17" s="2">
        <f t="shared" si="2"/>
        <v>1709.1873498799039</v>
      </c>
      <c r="AN17" s="2">
        <f t="shared" si="2"/>
        <v>0</v>
      </c>
      <c r="AO17" s="2" t="str">
        <f t="shared" si="2"/>
        <v>N.A.</v>
      </c>
      <c r="AP17" s="15">
        <f t="shared" si="2"/>
        <v>2441.0363051470595</v>
      </c>
      <c r="AQ17" s="16">
        <f t="shared" si="2"/>
        <v>2396.2391540130152</v>
      </c>
      <c r="AR17" s="13">
        <f t="shared" si="2"/>
        <v>2420.4875621890546</v>
      </c>
    </row>
    <row r="18" spans="1:44" ht="15" customHeight="1" thickBot="1" x14ac:dyDescent="0.3">
      <c r="A18" s="3" t="s">
        <v>15</v>
      </c>
      <c r="B18" s="2">
        <v>1151095</v>
      </c>
      <c r="C18" s="2"/>
      <c r="D18" s="2"/>
      <c r="E18" s="2"/>
      <c r="F18" s="2"/>
      <c r="G18" s="2"/>
      <c r="H18" s="2">
        <v>3228479.9999999995</v>
      </c>
      <c r="I18" s="2"/>
      <c r="J18" s="2">
        <v>0</v>
      </c>
      <c r="K18" s="2"/>
      <c r="L18" s="1">
        <f t="shared" si="0"/>
        <v>4379575</v>
      </c>
      <c r="M18" s="12">
        <f t="shared" si="0"/>
        <v>0</v>
      </c>
      <c r="N18" s="13">
        <f>L18+M18</f>
        <v>4379575</v>
      </c>
      <c r="P18" s="3" t="s">
        <v>15</v>
      </c>
      <c r="Q18" s="2">
        <v>501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2040</v>
      </c>
      <c r="X18" s="2">
        <v>0</v>
      </c>
      <c r="Y18" s="2">
        <v>520</v>
      </c>
      <c r="Z18" s="2">
        <v>0</v>
      </c>
      <c r="AA18" s="1">
        <f t="shared" si="1"/>
        <v>3061</v>
      </c>
      <c r="AB18" s="12">
        <f t="shared" si="1"/>
        <v>0</v>
      </c>
      <c r="AC18" s="18">
        <f>AA18+AB18</f>
        <v>3061</v>
      </c>
      <c r="AE18" s="3" t="s">
        <v>15</v>
      </c>
      <c r="AF18" s="2">
        <f t="shared" si="2"/>
        <v>2297.5948103792416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>
        <f t="shared" si="2"/>
        <v>1582.5882352941173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1430.766089513231</v>
      </c>
      <c r="AQ18" s="16" t="str">
        <f t="shared" si="2"/>
        <v>N.A.</v>
      </c>
      <c r="AR18" s="13">
        <f t="shared" si="2"/>
        <v>1430.766089513231</v>
      </c>
    </row>
    <row r="19" spans="1:44" ht="15" customHeight="1" thickBot="1" x14ac:dyDescent="0.3">
      <c r="A19" s="4" t="s">
        <v>16</v>
      </c>
      <c r="B19" s="2">
        <v>9992720</v>
      </c>
      <c r="C19" s="2">
        <v>1399010</v>
      </c>
      <c r="D19" s="2">
        <v>1229112</v>
      </c>
      <c r="E19" s="2"/>
      <c r="F19" s="2"/>
      <c r="G19" s="2">
        <v>884880.00000000012</v>
      </c>
      <c r="H19" s="2">
        <v>5875677.0000000019</v>
      </c>
      <c r="I19" s="2">
        <v>2134775</v>
      </c>
      <c r="J19" s="2">
        <v>0</v>
      </c>
      <c r="K19" s="2"/>
      <c r="L19" s="1">
        <f t="shared" ref="L19" si="3">B19+D19+F19+H19+J19</f>
        <v>17097509</v>
      </c>
      <c r="M19" s="12">
        <f t="shared" ref="M19" si="4">C19+E19+G19+I19+K19</f>
        <v>4418665</v>
      </c>
      <c r="N19" s="18">
        <f>L19+M19</f>
        <v>21516174</v>
      </c>
      <c r="P19" s="4" t="s">
        <v>16</v>
      </c>
      <c r="Q19" s="2">
        <v>3526</v>
      </c>
      <c r="R19" s="2">
        <v>379</v>
      </c>
      <c r="S19" s="2">
        <v>231</v>
      </c>
      <c r="T19" s="2">
        <v>0</v>
      </c>
      <c r="U19" s="2">
        <v>0</v>
      </c>
      <c r="V19" s="2">
        <v>216</v>
      </c>
      <c r="W19" s="2">
        <v>3823</v>
      </c>
      <c r="X19" s="2">
        <v>1249</v>
      </c>
      <c r="Y19" s="2">
        <v>1673</v>
      </c>
      <c r="Z19" s="2">
        <v>0</v>
      </c>
      <c r="AA19" s="1">
        <f t="shared" ref="AA19" si="5">Q19+S19+U19+W19+Y19</f>
        <v>9253</v>
      </c>
      <c r="AB19" s="12">
        <f t="shared" ref="AB19" si="6">R19+T19+V19+X19+Z19</f>
        <v>1844</v>
      </c>
      <c r="AC19" s="13">
        <f>AA19+AB19</f>
        <v>11097</v>
      </c>
      <c r="AE19" s="4" t="s">
        <v>16</v>
      </c>
      <c r="AF19" s="2">
        <f t="shared" ref="AF19:AO19" si="7">IFERROR(B19/Q19, "N.A.")</f>
        <v>2834.0102098695406</v>
      </c>
      <c r="AG19" s="2">
        <f t="shared" si="7"/>
        <v>3691.3192612137204</v>
      </c>
      <c r="AH19" s="2">
        <f t="shared" si="7"/>
        <v>5320.8311688311687</v>
      </c>
      <c r="AI19" s="2" t="str">
        <f t="shared" si="7"/>
        <v>N.A.</v>
      </c>
      <c r="AJ19" s="2" t="str">
        <f t="shared" si="7"/>
        <v>N.A.</v>
      </c>
      <c r="AK19" s="2">
        <f t="shared" si="7"/>
        <v>4096.666666666667</v>
      </c>
      <c r="AL19" s="2">
        <f t="shared" si="7"/>
        <v>1536.9283285377981</v>
      </c>
      <c r="AM19" s="2">
        <f t="shared" si="7"/>
        <v>1709.1873498799039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1847.7800713282179</v>
      </c>
      <c r="AQ19" s="16">
        <f t="shared" ref="AQ19" si="9">IFERROR(M19/AB19, "N.A.")</f>
        <v>2396.2391540130152</v>
      </c>
      <c r="AR19" s="13">
        <f t="shared" ref="AR19" si="10">IFERROR(N19/AC19, "N.A.")</f>
        <v>1938.9180859691808</v>
      </c>
    </row>
    <row r="20" spans="1:44" ht="15" customHeight="1" thickBot="1" x14ac:dyDescent="0.3">
      <c r="A20" s="5" t="s">
        <v>0</v>
      </c>
      <c r="B20" s="48">
        <f>B19+C19</f>
        <v>11391730</v>
      </c>
      <c r="C20" s="49"/>
      <c r="D20" s="48">
        <f>D19+E19</f>
        <v>1229112</v>
      </c>
      <c r="E20" s="49"/>
      <c r="F20" s="48">
        <f>F19+G19</f>
        <v>884880.00000000012</v>
      </c>
      <c r="G20" s="49"/>
      <c r="H20" s="48">
        <f>H19+I19</f>
        <v>8010452.0000000019</v>
      </c>
      <c r="I20" s="49"/>
      <c r="J20" s="48">
        <f>J19+K19</f>
        <v>0</v>
      </c>
      <c r="K20" s="49"/>
      <c r="L20" s="48">
        <f>L19+M19</f>
        <v>21516174</v>
      </c>
      <c r="M20" s="50"/>
      <c r="N20" s="19">
        <f>B20+D20+F20+H20+J20</f>
        <v>21516174</v>
      </c>
      <c r="P20" s="5" t="s">
        <v>0</v>
      </c>
      <c r="Q20" s="48">
        <f>Q19+R19</f>
        <v>3905</v>
      </c>
      <c r="R20" s="49"/>
      <c r="S20" s="48">
        <f>S19+T19</f>
        <v>231</v>
      </c>
      <c r="T20" s="49"/>
      <c r="U20" s="48">
        <f>U19+V19</f>
        <v>216</v>
      </c>
      <c r="V20" s="49"/>
      <c r="W20" s="48">
        <f>W19+X19</f>
        <v>5072</v>
      </c>
      <c r="X20" s="49"/>
      <c r="Y20" s="48">
        <f>Y19+Z19</f>
        <v>1673</v>
      </c>
      <c r="Z20" s="49"/>
      <c r="AA20" s="48">
        <f>AA19+AB19</f>
        <v>11097</v>
      </c>
      <c r="AB20" s="49"/>
      <c r="AC20" s="20">
        <f>Q20+S20+U20+W20+Y20</f>
        <v>11097</v>
      </c>
      <c r="AE20" s="5" t="s">
        <v>0</v>
      </c>
      <c r="AF20" s="28">
        <f>IFERROR(B20/Q20,"N.A.")</f>
        <v>2917.2163892445583</v>
      </c>
      <c r="AG20" s="29"/>
      <c r="AH20" s="28">
        <f>IFERROR(D20/S20,"N.A.")</f>
        <v>5320.8311688311687</v>
      </c>
      <c r="AI20" s="29"/>
      <c r="AJ20" s="28">
        <f>IFERROR(F20/U20,"N.A.")</f>
        <v>4096.666666666667</v>
      </c>
      <c r="AK20" s="29"/>
      <c r="AL20" s="28">
        <f>IFERROR(H20/W20,"N.A.")</f>
        <v>1579.3477917981077</v>
      </c>
      <c r="AM20" s="29"/>
      <c r="AN20" s="28">
        <f>IFERROR(J20/Y20,"N.A.")</f>
        <v>0</v>
      </c>
      <c r="AO20" s="29"/>
      <c r="AP20" s="28">
        <f>IFERROR(L20/AA20,"N.A.")</f>
        <v>1938.9180859691808</v>
      </c>
      <c r="AQ20" s="29"/>
      <c r="AR20" s="17">
        <f>IFERROR(N20/AC20, "N.A.")</f>
        <v>1938.9180859691808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>
        <v>2444980</v>
      </c>
      <c r="C27" s="2"/>
      <c r="D27" s="2">
        <v>1229112</v>
      </c>
      <c r="E27" s="2"/>
      <c r="F27" s="2"/>
      <c r="G27" s="2"/>
      <c r="H27" s="2">
        <v>1539984</v>
      </c>
      <c r="I27" s="2"/>
      <c r="J27" s="2">
        <v>0</v>
      </c>
      <c r="K27" s="2"/>
      <c r="L27" s="1">
        <f t="shared" ref="L27:M30" si="11">B27+D27+F27+H27+J27</f>
        <v>5214076</v>
      </c>
      <c r="M27" s="12">
        <f t="shared" si="11"/>
        <v>0</v>
      </c>
      <c r="N27" s="13">
        <f>L27+M27</f>
        <v>5214076</v>
      </c>
      <c r="P27" s="3" t="s">
        <v>12</v>
      </c>
      <c r="Q27" s="2">
        <v>778</v>
      </c>
      <c r="R27" s="2">
        <v>0</v>
      </c>
      <c r="S27" s="2">
        <v>231</v>
      </c>
      <c r="T27" s="2">
        <v>0</v>
      </c>
      <c r="U27" s="2">
        <v>0</v>
      </c>
      <c r="V27" s="2">
        <v>0</v>
      </c>
      <c r="W27" s="2">
        <v>529</v>
      </c>
      <c r="X27" s="2">
        <v>0</v>
      </c>
      <c r="Y27" s="2">
        <v>156</v>
      </c>
      <c r="Z27" s="2">
        <v>0</v>
      </c>
      <c r="AA27" s="1">
        <f t="shared" ref="AA27:AB30" si="12">Q27+S27+U27+W27+Y27</f>
        <v>1694</v>
      </c>
      <c r="AB27" s="12">
        <f t="shared" si="12"/>
        <v>0</v>
      </c>
      <c r="AC27" s="13">
        <f>AA27+AB27</f>
        <v>1694</v>
      </c>
      <c r="AE27" s="3" t="s">
        <v>12</v>
      </c>
      <c r="AF27" s="2">
        <f t="shared" ref="AF27:AR30" si="13">IFERROR(B27/Q27, "N.A.")</f>
        <v>3142.6478149100258</v>
      </c>
      <c r="AG27" s="2" t="str">
        <f t="shared" si="13"/>
        <v>N.A.</v>
      </c>
      <c r="AH27" s="2">
        <f t="shared" si="13"/>
        <v>5320.8311688311687</v>
      </c>
      <c r="AI27" s="2" t="str">
        <f t="shared" si="13"/>
        <v>N.A.</v>
      </c>
      <c r="AJ27" s="2" t="str">
        <f t="shared" si="13"/>
        <v>N.A.</v>
      </c>
      <c r="AK27" s="2" t="str">
        <f t="shared" si="13"/>
        <v>N.A.</v>
      </c>
      <c r="AL27" s="2">
        <f t="shared" si="13"/>
        <v>2911.1228733459357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3077.9669421487602</v>
      </c>
      <c r="AQ27" s="16" t="str">
        <f t="shared" si="13"/>
        <v>N.A.</v>
      </c>
      <c r="AR27" s="13">
        <f t="shared" si="13"/>
        <v>3077.9669421487602</v>
      </c>
    </row>
    <row r="28" spans="1:44" ht="15" customHeight="1" thickBot="1" x14ac:dyDescent="0.3">
      <c r="A28" s="3" t="s">
        <v>13</v>
      </c>
      <c r="B28" s="2">
        <v>301860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301860</v>
      </c>
      <c r="M28" s="12">
        <f t="shared" si="11"/>
        <v>0</v>
      </c>
      <c r="N28" s="13">
        <f>L28+M28</f>
        <v>301860</v>
      </c>
      <c r="P28" s="3" t="s">
        <v>13</v>
      </c>
      <c r="Q28" s="2">
        <v>78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78</v>
      </c>
      <c r="AB28" s="12">
        <f t="shared" si="12"/>
        <v>0</v>
      </c>
      <c r="AC28" s="13">
        <f>AA28+AB28</f>
        <v>78</v>
      </c>
      <c r="AE28" s="3" t="s">
        <v>13</v>
      </c>
      <c r="AF28" s="2">
        <f t="shared" si="13"/>
        <v>3870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3870</v>
      </c>
      <c r="AQ28" s="16" t="str">
        <f t="shared" si="13"/>
        <v>N.A.</v>
      </c>
      <c r="AR28" s="13">
        <f t="shared" si="13"/>
        <v>3870</v>
      </c>
    </row>
    <row r="29" spans="1:44" ht="15" customHeight="1" thickBot="1" x14ac:dyDescent="0.3">
      <c r="A29" s="3" t="s">
        <v>14</v>
      </c>
      <c r="B29" s="2">
        <v>4671550</v>
      </c>
      <c r="C29" s="2">
        <v>1127810</v>
      </c>
      <c r="D29" s="2"/>
      <c r="E29" s="2"/>
      <c r="F29" s="2"/>
      <c r="G29" s="2">
        <v>792000</v>
      </c>
      <c r="H29" s="2"/>
      <c r="I29" s="2">
        <v>1495104.9999999998</v>
      </c>
      <c r="J29" s="2">
        <v>0</v>
      </c>
      <c r="K29" s="2"/>
      <c r="L29" s="1">
        <f t="shared" si="11"/>
        <v>4671550</v>
      </c>
      <c r="M29" s="12">
        <f t="shared" si="11"/>
        <v>3414915</v>
      </c>
      <c r="N29" s="13">
        <f>L29+M29</f>
        <v>8086465</v>
      </c>
      <c r="P29" s="3" t="s">
        <v>14</v>
      </c>
      <c r="Q29" s="2">
        <v>1008</v>
      </c>
      <c r="R29" s="2">
        <v>266</v>
      </c>
      <c r="S29" s="2">
        <v>0</v>
      </c>
      <c r="T29" s="2">
        <v>0</v>
      </c>
      <c r="U29" s="2">
        <v>0</v>
      </c>
      <c r="V29" s="2">
        <v>144</v>
      </c>
      <c r="W29" s="2">
        <v>0</v>
      </c>
      <c r="X29" s="2">
        <v>992</v>
      </c>
      <c r="Y29" s="2">
        <v>266</v>
      </c>
      <c r="Z29" s="2">
        <v>0</v>
      </c>
      <c r="AA29" s="1">
        <f t="shared" si="12"/>
        <v>1274</v>
      </c>
      <c r="AB29" s="12">
        <f t="shared" si="12"/>
        <v>1402</v>
      </c>
      <c r="AC29" s="13">
        <f>AA29+AB29</f>
        <v>2676</v>
      </c>
      <c r="AE29" s="3" t="s">
        <v>14</v>
      </c>
      <c r="AF29" s="2">
        <f t="shared" si="13"/>
        <v>4634.4742063492067</v>
      </c>
      <c r="AG29" s="2">
        <f t="shared" si="13"/>
        <v>4239.8872180451126</v>
      </c>
      <c r="AH29" s="2" t="str">
        <f t="shared" si="13"/>
        <v>N.A.</v>
      </c>
      <c r="AI29" s="2" t="str">
        <f t="shared" si="13"/>
        <v>N.A.</v>
      </c>
      <c r="AJ29" s="2" t="str">
        <f t="shared" si="13"/>
        <v>N.A.</v>
      </c>
      <c r="AK29" s="2">
        <f t="shared" si="13"/>
        <v>5500</v>
      </c>
      <c r="AL29" s="2" t="str">
        <f t="shared" si="13"/>
        <v>N.A.</v>
      </c>
      <c r="AM29" s="2">
        <f t="shared" si="13"/>
        <v>1507.1622983870966</v>
      </c>
      <c r="AN29" s="2">
        <f t="shared" si="13"/>
        <v>0</v>
      </c>
      <c r="AO29" s="2" t="str">
        <f t="shared" si="13"/>
        <v>N.A.</v>
      </c>
      <c r="AP29" s="15">
        <f t="shared" si="13"/>
        <v>3666.8367346938776</v>
      </c>
      <c r="AQ29" s="16">
        <f t="shared" si="13"/>
        <v>2435.7453637660483</v>
      </c>
      <c r="AR29" s="13">
        <f t="shared" si="13"/>
        <v>3021.8479073243648</v>
      </c>
    </row>
    <row r="30" spans="1:44" ht="15" customHeight="1" thickBot="1" x14ac:dyDescent="0.3">
      <c r="A30" s="3" t="s">
        <v>15</v>
      </c>
      <c r="B30" s="2">
        <v>1151095</v>
      </c>
      <c r="C30" s="2"/>
      <c r="D30" s="2"/>
      <c r="E30" s="2"/>
      <c r="F30" s="2"/>
      <c r="G30" s="2"/>
      <c r="H30" s="2">
        <v>3228479.9999999995</v>
      </c>
      <c r="I30" s="2"/>
      <c r="J30" s="2">
        <v>0</v>
      </c>
      <c r="K30" s="2"/>
      <c r="L30" s="1">
        <f t="shared" si="11"/>
        <v>4379575</v>
      </c>
      <c r="M30" s="12">
        <f t="shared" si="11"/>
        <v>0</v>
      </c>
      <c r="N30" s="13">
        <f>L30+M30</f>
        <v>4379575</v>
      </c>
      <c r="P30" s="3" t="s">
        <v>15</v>
      </c>
      <c r="Q30" s="2">
        <v>501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2040</v>
      </c>
      <c r="X30" s="2">
        <v>0</v>
      </c>
      <c r="Y30" s="2">
        <v>448</v>
      </c>
      <c r="Z30" s="2">
        <v>0</v>
      </c>
      <c r="AA30" s="1">
        <f t="shared" si="12"/>
        <v>2989</v>
      </c>
      <c r="AB30" s="12">
        <f t="shared" si="12"/>
        <v>0</v>
      </c>
      <c r="AC30" s="18">
        <f>AA30+AB30</f>
        <v>2989</v>
      </c>
      <c r="AE30" s="3" t="s">
        <v>15</v>
      </c>
      <c r="AF30" s="2">
        <f t="shared" si="13"/>
        <v>2297.5948103792416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>
        <f t="shared" si="13"/>
        <v>1582.5882352941173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1465.2308464369355</v>
      </c>
      <c r="AQ30" s="16" t="str">
        <f t="shared" si="13"/>
        <v>N.A.</v>
      </c>
      <c r="AR30" s="13">
        <f t="shared" si="13"/>
        <v>1465.2308464369355</v>
      </c>
    </row>
    <row r="31" spans="1:44" ht="15" customHeight="1" thickBot="1" x14ac:dyDescent="0.3">
      <c r="A31" s="4" t="s">
        <v>16</v>
      </c>
      <c r="B31" s="2">
        <v>8569485</v>
      </c>
      <c r="C31" s="2">
        <v>1127810</v>
      </c>
      <c r="D31" s="2">
        <v>1229112</v>
      </c>
      <c r="E31" s="2"/>
      <c r="F31" s="2"/>
      <c r="G31" s="2">
        <v>792000</v>
      </c>
      <c r="H31" s="2">
        <v>4768464</v>
      </c>
      <c r="I31" s="2">
        <v>1495104.9999999998</v>
      </c>
      <c r="J31" s="2">
        <v>0</v>
      </c>
      <c r="K31" s="2"/>
      <c r="L31" s="1">
        <f t="shared" ref="L31" si="14">B31+D31+F31+H31+J31</f>
        <v>14567061</v>
      </c>
      <c r="M31" s="12">
        <f t="shared" ref="M31" si="15">C31+E31+G31+I31+K31</f>
        <v>3414915</v>
      </c>
      <c r="N31" s="18">
        <f>L31+M31</f>
        <v>17981976</v>
      </c>
      <c r="P31" s="4" t="s">
        <v>16</v>
      </c>
      <c r="Q31" s="2">
        <v>2365</v>
      </c>
      <c r="R31" s="2">
        <v>266</v>
      </c>
      <c r="S31" s="2">
        <v>231</v>
      </c>
      <c r="T31" s="2">
        <v>0</v>
      </c>
      <c r="U31" s="2">
        <v>0</v>
      </c>
      <c r="V31" s="2">
        <v>144</v>
      </c>
      <c r="W31" s="2">
        <v>2569</v>
      </c>
      <c r="X31" s="2">
        <v>992</v>
      </c>
      <c r="Y31" s="2">
        <v>870</v>
      </c>
      <c r="Z31" s="2">
        <v>0</v>
      </c>
      <c r="AA31" s="1">
        <f t="shared" ref="AA31" si="16">Q31+S31+U31+W31+Y31</f>
        <v>6035</v>
      </c>
      <c r="AB31" s="12">
        <f t="shared" ref="AB31" si="17">R31+T31+V31+X31+Z31</f>
        <v>1402</v>
      </c>
      <c r="AC31" s="13">
        <f>AA31+AB31</f>
        <v>7437</v>
      </c>
      <c r="AE31" s="4" t="s">
        <v>16</v>
      </c>
      <c r="AF31" s="2">
        <f t="shared" ref="AF31:AO31" si="18">IFERROR(B31/Q31, "N.A.")</f>
        <v>3623.4608879492603</v>
      </c>
      <c r="AG31" s="2">
        <f t="shared" si="18"/>
        <v>4239.8872180451126</v>
      </c>
      <c r="AH31" s="2">
        <f t="shared" si="18"/>
        <v>5320.8311688311687</v>
      </c>
      <c r="AI31" s="2" t="str">
        <f t="shared" si="18"/>
        <v>N.A.</v>
      </c>
      <c r="AJ31" s="2" t="str">
        <f t="shared" si="18"/>
        <v>N.A.</v>
      </c>
      <c r="AK31" s="2">
        <f t="shared" si="18"/>
        <v>5500</v>
      </c>
      <c r="AL31" s="2">
        <f t="shared" si="18"/>
        <v>1856.1557026080186</v>
      </c>
      <c r="AM31" s="2">
        <f t="shared" si="18"/>
        <v>1507.1622983870966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2413.7632145816074</v>
      </c>
      <c r="AQ31" s="16">
        <f t="shared" ref="AQ31" si="20">IFERROR(M31/AB31, "N.A.")</f>
        <v>2435.7453637660483</v>
      </c>
      <c r="AR31" s="13">
        <f t="shared" ref="AR31" si="21">IFERROR(N31/AC31, "N.A.")</f>
        <v>2417.9072206534893</v>
      </c>
    </row>
    <row r="32" spans="1:44" ht="15" customHeight="1" thickBot="1" x14ac:dyDescent="0.3">
      <c r="A32" s="5" t="s">
        <v>0</v>
      </c>
      <c r="B32" s="48">
        <f>B31+C31</f>
        <v>9697295</v>
      </c>
      <c r="C32" s="49"/>
      <c r="D32" s="48">
        <f>D31+E31</f>
        <v>1229112</v>
      </c>
      <c r="E32" s="49"/>
      <c r="F32" s="48">
        <f>F31+G31</f>
        <v>792000</v>
      </c>
      <c r="G32" s="49"/>
      <c r="H32" s="48">
        <f>H31+I31</f>
        <v>6263569</v>
      </c>
      <c r="I32" s="49"/>
      <c r="J32" s="48">
        <f>J31+K31</f>
        <v>0</v>
      </c>
      <c r="K32" s="49"/>
      <c r="L32" s="48">
        <f>L31+M31</f>
        <v>17981976</v>
      </c>
      <c r="M32" s="50"/>
      <c r="N32" s="19">
        <f>B32+D32+F32+H32+J32</f>
        <v>17981976</v>
      </c>
      <c r="P32" s="5" t="s">
        <v>0</v>
      </c>
      <c r="Q32" s="48">
        <f>Q31+R31</f>
        <v>2631</v>
      </c>
      <c r="R32" s="49"/>
      <c r="S32" s="48">
        <f>S31+T31</f>
        <v>231</v>
      </c>
      <c r="T32" s="49"/>
      <c r="U32" s="48">
        <f>U31+V31</f>
        <v>144</v>
      </c>
      <c r="V32" s="49"/>
      <c r="W32" s="48">
        <f>W31+X31</f>
        <v>3561</v>
      </c>
      <c r="X32" s="49"/>
      <c r="Y32" s="48">
        <f>Y31+Z31</f>
        <v>870</v>
      </c>
      <c r="Z32" s="49"/>
      <c r="AA32" s="48">
        <f>AA31+AB31</f>
        <v>7437</v>
      </c>
      <c r="AB32" s="49"/>
      <c r="AC32" s="20">
        <f>Q32+S32+U32+W32+Y32</f>
        <v>7437</v>
      </c>
      <c r="AE32" s="5" t="s">
        <v>0</v>
      </c>
      <c r="AF32" s="28">
        <f>IFERROR(B32/Q32,"N.A.")</f>
        <v>3685.7829722538959</v>
      </c>
      <c r="AG32" s="29"/>
      <c r="AH32" s="28">
        <f>IFERROR(D32/S32,"N.A.")</f>
        <v>5320.8311688311687</v>
      </c>
      <c r="AI32" s="29"/>
      <c r="AJ32" s="28">
        <f>IFERROR(F32/U32,"N.A.")</f>
        <v>5500</v>
      </c>
      <c r="AK32" s="29"/>
      <c r="AL32" s="28">
        <f>IFERROR(H32/W32,"N.A.")</f>
        <v>1758.9354114012917</v>
      </c>
      <c r="AM32" s="29"/>
      <c r="AN32" s="28">
        <f>IFERROR(J32/Y32,"N.A.")</f>
        <v>0</v>
      </c>
      <c r="AO32" s="29"/>
      <c r="AP32" s="28">
        <f>IFERROR(L32/AA32,"N.A.")</f>
        <v>2417.9072206534893</v>
      </c>
      <c r="AQ32" s="29"/>
      <c r="AR32" s="17">
        <f>IFERROR(N32/AC32, "N.A.")</f>
        <v>2417.9072206534893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>
        <v>218655</v>
      </c>
      <c r="C39" s="2"/>
      <c r="D39" s="2"/>
      <c r="E39" s="2"/>
      <c r="F39" s="2"/>
      <c r="G39" s="2"/>
      <c r="H39" s="2">
        <v>1107213.0000000002</v>
      </c>
      <c r="I39" s="2"/>
      <c r="J39" s="2">
        <v>0</v>
      </c>
      <c r="K39" s="2"/>
      <c r="L39" s="1">
        <f t="shared" ref="L39:M42" si="22">B39+D39+F39+H39+J39</f>
        <v>1325868.0000000002</v>
      </c>
      <c r="M39" s="12">
        <f t="shared" si="22"/>
        <v>0</v>
      </c>
      <c r="N39" s="13">
        <f>L39+M39</f>
        <v>1325868.0000000002</v>
      </c>
      <c r="P39" s="3" t="s">
        <v>12</v>
      </c>
      <c r="Q39" s="2">
        <v>226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1254</v>
      </c>
      <c r="X39" s="2">
        <v>0</v>
      </c>
      <c r="Y39" s="2">
        <v>312</v>
      </c>
      <c r="Z39" s="2">
        <v>0</v>
      </c>
      <c r="AA39" s="1">
        <f t="shared" ref="AA39:AB42" si="23">Q39+S39+U39+W39+Y39</f>
        <v>1792</v>
      </c>
      <c r="AB39" s="12">
        <f t="shared" si="23"/>
        <v>0</v>
      </c>
      <c r="AC39" s="13">
        <f>AA39+AB39</f>
        <v>1792</v>
      </c>
      <c r="AE39" s="3" t="s">
        <v>12</v>
      </c>
      <c r="AF39" s="2">
        <f t="shared" ref="AF39:AR42" si="24">IFERROR(B39/Q39, "N.A.")</f>
        <v>967.5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>
        <f t="shared" si="24"/>
        <v>882.94497607655524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739.88169642857156</v>
      </c>
      <c r="AQ39" s="16" t="str">
        <f t="shared" si="24"/>
        <v>N.A.</v>
      </c>
      <c r="AR39" s="13">
        <f t="shared" si="24"/>
        <v>739.88169642857156</v>
      </c>
    </row>
    <row r="40" spans="1:44" ht="15" customHeight="1" thickBot="1" x14ac:dyDescent="0.3">
      <c r="A40" s="3" t="s">
        <v>13</v>
      </c>
      <c r="B40" s="2">
        <v>564435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564435</v>
      </c>
      <c r="M40" s="12">
        <f t="shared" si="22"/>
        <v>0</v>
      </c>
      <c r="N40" s="13">
        <f>L40+M40</f>
        <v>564435</v>
      </c>
      <c r="P40" s="3" t="s">
        <v>13</v>
      </c>
      <c r="Q40" s="2">
        <v>452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452</v>
      </c>
      <c r="AB40" s="12">
        <f t="shared" si="23"/>
        <v>0</v>
      </c>
      <c r="AC40" s="13">
        <f>AA40+AB40</f>
        <v>452</v>
      </c>
      <c r="AE40" s="3" t="s">
        <v>13</v>
      </c>
      <c r="AF40" s="2">
        <f t="shared" si="24"/>
        <v>1248.75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1248.75</v>
      </c>
      <c r="AQ40" s="16" t="str">
        <f t="shared" si="24"/>
        <v>N.A.</v>
      </c>
      <c r="AR40" s="13">
        <f t="shared" si="24"/>
        <v>1248.75</v>
      </c>
    </row>
    <row r="41" spans="1:44" ht="15" customHeight="1" thickBot="1" x14ac:dyDescent="0.3">
      <c r="A41" s="3" t="s">
        <v>14</v>
      </c>
      <c r="B41" s="2">
        <v>640145</v>
      </c>
      <c r="C41" s="2">
        <v>271200</v>
      </c>
      <c r="D41" s="2"/>
      <c r="E41" s="2"/>
      <c r="F41" s="2"/>
      <c r="G41" s="2">
        <v>92880</v>
      </c>
      <c r="H41" s="2"/>
      <c r="I41" s="2">
        <v>639670</v>
      </c>
      <c r="J41" s="2">
        <v>0</v>
      </c>
      <c r="K41" s="2"/>
      <c r="L41" s="1">
        <f t="shared" si="22"/>
        <v>640145</v>
      </c>
      <c r="M41" s="12">
        <f t="shared" si="22"/>
        <v>1003750</v>
      </c>
      <c r="N41" s="13">
        <f>L41+M41</f>
        <v>1643895</v>
      </c>
      <c r="P41" s="3" t="s">
        <v>14</v>
      </c>
      <c r="Q41" s="2">
        <v>483</v>
      </c>
      <c r="R41" s="2">
        <v>113</v>
      </c>
      <c r="S41" s="2">
        <v>0</v>
      </c>
      <c r="T41" s="2">
        <v>0</v>
      </c>
      <c r="U41" s="2">
        <v>0</v>
      </c>
      <c r="V41" s="2">
        <v>72</v>
      </c>
      <c r="W41" s="2">
        <v>0</v>
      </c>
      <c r="X41" s="2">
        <v>257</v>
      </c>
      <c r="Y41" s="2">
        <v>419</v>
      </c>
      <c r="Z41" s="2">
        <v>0</v>
      </c>
      <c r="AA41" s="1">
        <f t="shared" si="23"/>
        <v>902</v>
      </c>
      <c r="AB41" s="12">
        <f t="shared" si="23"/>
        <v>442</v>
      </c>
      <c r="AC41" s="13">
        <f>AA41+AB41</f>
        <v>1344</v>
      </c>
      <c r="AE41" s="3" t="s">
        <v>14</v>
      </c>
      <c r="AF41" s="2">
        <f t="shared" si="24"/>
        <v>1325.351966873706</v>
      </c>
      <c r="AG41" s="2">
        <f t="shared" si="24"/>
        <v>2400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>
        <f t="shared" si="24"/>
        <v>1290</v>
      </c>
      <c r="AL41" s="2" t="str">
        <f t="shared" si="24"/>
        <v>N.A.</v>
      </c>
      <c r="AM41" s="2">
        <f t="shared" si="24"/>
        <v>2488.988326848249</v>
      </c>
      <c r="AN41" s="2">
        <f t="shared" si="24"/>
        <v>0</v>
      </c>
      <c r="AO41" s="2" t="str">
        <f t="shared" si="24"/>
        <v>N.A.</v>
      </c>
      <c r="AP41" s="15">
        <f t="shared" si="24"/>
        <v>709.69512195121956</v>
      </c>
      <c r="AQ41" s="16">
        <f t="shared" si="24"/>
        <v>2270.9276018099549</v>
      </c>
      <c r="AR41" s="13">
        <f t="shared" si="24"/>
        <v>1223.1361607142858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>
        <v>0</v>
      </c>
      <c r="K42" s="2"/>
      <c r="L42" s="1">
        <f t="shared" si="22"/>
        <v>0</v>
      </c>
      <c r="M42" s="12">
        <f t="shared" si="22"/>
        <v>0</v>
      </c>
      <c r="N42" s="13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72</v>
      </c>
      <c r="Z42" s="2">
        <v>0</v>
      </c>
      <c r="AA42" s="1">
        <f t="shared" si="23"/>
        <v>72</v>
      </c>
      <c r="AB42" s="12">
        <f t="shared" si="23"/>
        <v>0</v>
      </c>
      <c r="AC42" s="13">
        <f>AA42+AB42</f>
        <v>72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5">
        <f t="shared" si="24"/>
        <v>0</v>
      </c>
      <c r="AQ42" s="16" t="str">
        <f t="shared" si="24"/>
        <v>N.A.</v>
      </c>
      <c r="AR42" s="13">
        <f t="shared" si="24"/>
        <v>0</v>
      </c>
    </row>
    <row r="43" spans="1:44" ht="15" customHeight="1" thickBot="1" x14ac:dyDescent="0.3">
      <c r="A43" s="4" t="s">
        <v>16</v>
      </c>
      <c r="B43" s="2">
        <v>1423235.0000000002</v>
      </c>
      <c r="C43" s="2">
        <v>271200</v>
      </c>
      <c r="D43" s="2"/>
      <c r="E43" s="2"/>
      <c r="F43" s="2"/>
      <c r="G43" s="2">
        <v>92880</v>
      </c>
      <c r="H43" s="2">
        <v>1107213.0000000002</v>
      </c>
      <c r="I43" s="2">
        <v>639670</v>
      </c>
      <c r="J43" s="2">
        <v>0</v>
      </c>
      <c r="K43" s="2"/>
      <c r="L43" s="1">
        <f t="shared" ref="L43" si="25">B43+D43+F43+H43+J43</f>
        <v>2530448.0000000005</v>
      </c>
      <c r="M43" s="12">
        <f t="shared" ref="M43" si="26">C43+E43+G43+I43+K43</f>
        <v>1003750</v>
      </c>
      <c r="N43" s="18">
        <f>L43+M43</f>
        <v>3534198.0000000005</v>
      </c>
      <c r="P43" s="4" t="s">
        <v>16</v>
      </c>
      <c r="Q43" s="2">
        <v>1161</v>
      </c>
      <c r="R43" s="2">
        <v>113</v>
      </c>
      <c r="S43" s="2">
        <v>0</v>
      </c>
      <c r="T43" s="2">
        <v>0</v>
      </c>
      <c r="U43" s="2">
        <v>0</v>
      </c>
      <c r="V43" s="2">
        <v>72</v>
      </c>
      <c r="W43" s="2">
        <v>1254</v>
      </c>
      <c r="X43" s="2">
        <v>257</v>
      </c>
      <c r="Y43" s="2">
        <v>803</v>
      </c>
      <c r="Z43" s="2">
        <v>0</v>
      </c>
      <c r="AA43" s="1">
        <f t="shared" ref="AA43" si="27">Q43+S43+U43+W43+Y43</f>
        <v>3218</v>
      </c>
      <c r="AB43" s="12">
        <f t="shared" ref="AB43" si="28">R43+T43+V43+X43+Z43</f>
        <v>442</v>
      </c>
      <c r="AC43" s="18">
        <f>AA43+AB43</f>
        <v>3660</v>
      </c>
      <c r="AE43" s="4" t="s">
        <v>16</v>
      </c>
      <c r="AF43" s="2">
        <f t="shared" ref="AF43:AO43" si="29">IFERROR(B43/Q43, "N.A.")</f>
        <v>1225.8699397071491</v>
      </c>
      <c r="AG43" s="2">
        <f t="shared" si="29"/>
        <v>2400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>
        <f t="shared" si="29"/>
        <v>1290</v>
      </c>
      <c r="AL43" s="2">
        <f t="shared" si="29"/>
        <v>882.94497607655524</v>
      </c>
      <c r="AM43" s="2">
        <f t="shared" si="29"/>
        <v>2488.988326848249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786.34182722187711</v>
      </c>
      <c r="AQ43" s="16">
        <f t="shared" ref="AQ43" si="31">IFERROR(M43/AB43, "N.A.")</f>
        <v>2270.9276018099549</v>
      </c>
      <c r="AR43" s="13">
        <f t="shared" ref="AR43" si="32">IFERROR(N43/AC43, "N.A.")</f>
        <v>965.62786885245919</v>
      </c>
    </row>
    <row r="44" spans="1:44" ht="15" customHeight="1" thickBot="1" x14ac:dyDescent="0.3">
      <c r="A44" s="5" t="s">
        <v>0</v>
      </c>
      <c r="B44" s="48">
        <f>B43+C43</f>
        <v>1694435.0000000002</v>
      </c>
      <c r="C44" s="49"/>
      <c r="D44" s="48">
        <f>D43+E43</f>
        <v>0</v>
      </c>
      <c r="E44" s="49"/>
      <c r="F44" s="48">
        <f>F43+G43</f>
        <v>92880</v>
      </c>
      <c r="G44" s="49"/>
      <c r="H44" s="48">
        <f>H43+I43</f>
        <v>1746883.0000000002</v>
      </c>
      <c r="I44" s="49"/>
      <c r="J44" s="48">
        <f>J43+K43</f>
        <v>0</v>
      </c>
      <c r="K44" s="49"/>
      <c r="L44" s="48">
        <f>L43+M43</f>
        <v>3534198.0000000005</v>
      </c>
      <c r="M44" s="50"/>
      <c r="N44" s="19">
        <f>B44+D44+F44+H44+J44</f>
        <v>3534198.0000000005</v>
      </c>
      <c r="P44" s="5" t="s">
        <v>0</v>
      </c>
      <c r="Q44" s="48">
        <f>Q43+R43</f>
        <v>1274</v>
      </c>
      <c r="R44" s="49"/>
      <c r="S44" s="48">
        <f>S43+T43</f>
        <v>0</v>
      </c>
      <c r="T44" s="49"/>
      <c r="U44" s="48">
        <f>U43+V43</f>
        <v>72</v>
      </c>
      <c r="V44" s="49"/>
      <c r="W44" s="48">
        <f>W43+X43</f>
        <v>1511</v>
      </c>
      <c r="X44" s="49"/>
      <c r="Y44" s="48">
        <f>Y43+Z43</f>
        <v>803</v>
      </c>
      <c r="Z44" s="49"/>
      <c r="AA44" s="48">
        <f>AA43+AB43</f>
        <v>3660</v>
      </c>
      <c r="AB44" s="50"/>
      <c r="AC44" s="19">
        <f>Q44+S44+U44+W44+Y44</f>
        <v>3660</v>
      </c>
      <c r="AE44" s="5" t="s">
        <v>0</v>
      </c>
      <c r="AF44" s="28">
        <f>IFERROR(B44/Q44,"N.A.")</f>
        <v>1330.0117739403456</v>
      </c>
      <c r="AG44" s="29"/>
      <c r="AH44" s="28" t="str">
        <f>IFERROR(D44/S44,"N.A.")</f>
        <v>N.A.</v>
      </c>
      <c r="AI44" s="29"/>
      <c r="AJ44" s="28">
        <f>IFERROR(F44/U44,"N.A.")</f>
        <v>1290</v>
      </c>
      <c r="AK44" s="29"/>
      <c r="AL44" s="28">
        <f>IFERROR(H44/W44,"N.A.")</f>
        <v>1156.1105228325614</v>
      </c>
      <c r="AM44" s="29"/>
      <c r="AN44" s="28">
        <f>IFERROR(J44/Y44,"N.A.")</f>
        <v>0</v>
      </c>
      <c r="AO44" s="29"/>
      <c r="AP44" s="28">
        <f>IFERROR(L44/AA44,"N.A.")</f>
        <v>965.62786885245919</v>
      </c>
      <c r="AQ44" s="29"/>
      <c r="AR44" s="17">
        <f>IFERROR(N44/AC44, "N.A.")</f>
        <v>965.62786885245919</v>
      </c>
    </row>
  </sheetData>
  <mergeCells count="144"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2006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>
        <v>11101894</v>
      </c>
      <c r="C15" s="2"/>
      <c r="D15" s="2">
        <v>4580360</v>
      </c>
      <c r="E15" s="2"/>
      <c r="F15" s="2">
        <v>7337959.9999999991</v>
      </c>
      <c r="G15" s="2"/>
      <c r="H15" s="2">
        <v>8472460.0000000019</v>
      </c>
      <c r="I15" s="2"/>
      <c r="J15" s="2">
        <v>0</v>
      </c>
      <c r="K15" s="2"/>
      <c r="L15" s="1">
        <f t="shared" ref="L15:M18" si="0">B15+D15+F15+H15+J15</f>
        <v>31492674</v>
      </c>
      <c r="M15" s="12">
        <f t="shared" si="0"/>
        <v>0</v>
      </c>
      <c r="N15" s="13">
        <f>L15+M15</f>
        <v>31492674</v>
      </c>
      <c r="P15" s="3" t="s">
        <v>12</v>
      </c>
      <c r="Q15" s="2">
        <v>2490</v>
      </c>
      <c r="R15" s="2">
        <v>0</v>
      </c>
      <c r="S15" s="2">
        <v>817</v>
      </c>
      <c r="T15" s="2">
        <v>0</v>
      </c>
      <c r="U15" s="2">
        <v>925</v>
      </c>
      <c r="V15" s="2">
        <v>0</v>
      </c>
      <c r="W15" s="2">
        <v>2450</v>
      </c>
      <c r="X15" s="2">
        <v>0</v>
      </c>
      <c r="Y15" s="2">
        <v>843</v>
      </c>
      <c r="Z15" s="2">
        <v>0</v>
      </c>
      <c r="AA15" s="1">
        <f t="shared" ref="AA15:AB18" si="1">Q15+S15+U15+W15+Y15</f>
        <v>7525</v>
      </c>
      <c r="AB15" s="12">
        <f t="shared" si="1"/>
        <v>0</v>
      </c>
      <c r="AC15" s="13">
        <f>AA15+AB15</f>
        <v>7525</v>
      </c>
      <c r="AE15" s="3" t="s">
        <v>12</v>
      </c>
      <c r="AF15" s="2">
        <f t="shared" ref="AF15:AR18" si="2">IFERROR(B15/Q15, "N.A.")</f>
        <v>4458.5919678714863</v>
      </c>
      <c r="AG15" s="2" t="str">
        <f t="shared" si="2"/>
        <v>N.A.</v>
      </c>
      <c r="AH15" s="2">
        <f t="shared" si="2"/>
        <v>5606.3157894736842</v>
      </c>
      <c r="AI15" s="2" t="str">
        <f t="shared" si="2"/>
        <v>N.A.</v>
      </c>
      <c r="AJ15" s="2">
        <f t="shared" si="2"/>
        <v>7932.9297297297289</v>
      </c>
      <c r="AK15" s="2" t="str">
        <f t="shared" si="2"/>
        <v>N.A.</v>
      </c>
      <c r="AL15" s="2">
        <f t="shared" si="2"/>
        <v>3458.146938775511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4185.0729568106308</v>
      </c>
      <c r="AQ15" s="16" t="str">
        <f t="shared" si="2"/>
        <v>N.A.</v>
      </c>
      <c r="AR15" s="13">
        <f t="shared" si="2"/>
        <v>4185.0729568106308</v>
      </c>
    </row>
    <row r="16" spans="1:44" ht="15" customHeight="1" thickBot="1" x14ac:dyDescent="0.3">
      <c r="A16" s="3" t="s">
        <v>13</v>
      </c>
      <c r="B16" s="2">
        <v>2874320.0000000005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2874320.0000000005</v>
      </c>
      <c r="M16" s="12">
        <f t="shared" si="0"/>
        <v>0</v>
      </c>
      <c r="N16" s="13">
        <f>L16+M16</f>
        <v>2874320.0000000005</v>
      </c>
      <c r="P16" s="3" t="s">
        <v>13</v>
      </c>
      <c r="Q16" s="2">
        <v>598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598</v>
      </c>
      <c r="AB16" s="12">
        <f t="shared" si="1"/>
        <v>0</v>
      </c>
      <c r="AC16" s="13">
        <f>AA16+AB16</f>
        <v>598</v>
      </c>
      <c r="AE16" s="3" t="s">
        <v>13</v>
      </c>
      <c r="AF16" s="2">
        <f t="shared" si="2"/>
        <v>4806.5551839464888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4806.5551839464888</v>
      </c>
      <c r="AQ16" s="16" t="str">
        <f t="shared" si="2"/>
        <v>N.A.</v>
      </c>
      <c r="AR16" s="13">
        <f t="shared" si="2"/>
        <v>4806.5551839464888</v>
      </c>
    </row>
    <row r="17" spans="1:44" ht="15" customHeight="1" thickBot="1" x14ac:dyDescent="0.3">
      <c r="A17" s="3" t="s">
        <v>14</v>
      </c>
      <c r="B17" s="2">
        <v>24387370</v>
      </c>
      <c r="C17" s="2">
        <v>101435288.00000001</v>
      </c>
      <c r="D17" s="2">
        <v>18414470</v>
      </c>
      <c r="E17" s="2">
        <v>1341385</v>
      </c>
      <c r="F17" s="2"/>
      <c r="G17" s="2">
        <v>53003140</v>
      </c>
      <c r="H17" s="2"/>
      <c r="I17" s="2">
        <v>18360160</v>
      </c>
      <c r="J17" s="2">
        <v>0</v>
      </c>
      <c r="K17" s="2"/>
      <c r="L17" s="1">
        <f t="shared" si="0"/>
        <v>42801840</v>
      </c>
      <c r="M17" s="12">
        <f t="shared" si="0"/>
        <v>174139973</v>
      </c>
      <c r="N17" s="13">
        <f>L17+M17</f>
        <v>216941813</v>
      </c>
      <c r="P17" s="3" t="s">
        <v>14</v>
      </c>
      <c r="Q17" s="2">
        <v>5158</v>
      </c>
      <c r="R17" s="2">
        <v>13712</v>
      </c>
      <c r="S17" s="2">
        <v>2028</v>
      </c>
      <c r="T17" s="2">
        <v>367</v>
      </c>
      <c r="U17" s="2">
        <v>0</v>
      </c>
      <c r="V17" s="2">
        <v>1855</v>
      </c>
      <c r="W17" s="2">
        <v>0</v>
      </c>
      <c r="X17" s="2">
        <v>742</v>
      </c>
      <c r="Y17" s="2">
        <v>584</v>
      </c>
      <c r="Z17" s="2">
        <v>0</v>
      </c>
      <c r="AA17" s="1">
        <f t="shared" si="1"/>
        <v>7770</v>
      </c>
      <c r="AB17" s="12">
        <f t="shared" si="1"/>
        <v>16676</v>
      </c>
      <c r="AC17" s="13">
        <f>AA17+AB17</f>
        <v>24446</v>
      </c>
      <c r="AE17" s="3" t="s">
        <v>14</v>
      </c>
      <c r="AF17" s="2">
        <f t="shared" si="2"/>
        <v>4728.0670802636678</v>
      </c>
      <c r="AG17" s="2">
        <f t="shared" si="2"/>
        <v>7397.5560093348904</v>
      </c>
      <c r="AH17" s="2">
        <f t="shared" si="2"/>
        <v>9080.1134122287967</v>
      </c>
      <c r="AI17" s="2">
        <f t="shared" si="2"/>
        <v>3655</v>
      </c>
      <c r="AJ17" s="2" t="str">
        <f t="shared" si="2"/>
        <v>N.A.</v>
      </c>
      <c r="AK17" s="2">
        <f t="shared" si="2"/>
        <v>28573.121293800537</v>
      </c>
      <c r="AL17" s="2" t="str">
        <f t="shared" si="2"/>
        <v>N.A.</v>
      </c>
      <c r="AM17" s="2">
        <f t="shared" si="2"/>
        <v>24744.150943396227</v>
      </c>
      <c r="AN17" s="2">
        <f t="shared" si="2"/>
        <v>0</v>
      </c>
      <c r="AO17" s="2" t="str">
        <f t="shared" si="2"/>
        <v>N.A.</v>
      </c>
      <c r="AP17" s="15">
        <f t="shared" si="2"/>
        <v>5508.6023166023169</v>
      </c>
      <c r="AQ17" s="16">
        <f t="shared" si="2"/>
        <v>10442.550551691053</v>
      </c>
      <c r="AR17" s="13">
        <f t="shared" si="2"/>
        <v>8874.3276200605414</v>
      </c>
    </row>
    <row r="18" spans="1:44" ht="15" customHeight="1" thickBot="1" x14ac:dyDescent="0.3">
      <c r="A18" s="3" t="s">
        <v>15</v>
      </c>
      <c r="B18" s="2">
        <v>279500</v>
      </c>
      <c r="C18" s="2"/>
      <c r="D18" s="2"/>
      <c r="E18" s="2"/>
      <c r="F18" s="2"/>
      <c r="G18" s="2">
        <v>419250</v>
      </c>
      <c r="H18" s="2">
        <v>201500</v>
      </c>
      <c r="I18" s="2"/>
      <c r="J18" s="2"/>
      <c r="K18" s="2"/>
      <c r="L18" s="1">
        <f t="shared" si="0"/>
        <v>481000</v>
      </c>
      <c r="M18" s="12">
        <f t="shared" si="0"/>
        <v>419250</v>
      </c>
      <c r="N18" s="13">
        <f>L18+M18</f>
        <v>900250</v>
      </c>
      <c r="P18" s="3" t="s">
        <v>15</v>
      </c>
      <c r="Q18" s="2">
        <v>65</v>
      </c>
      <c r="R18" s="2">
        <v>0</v>
      </c>
      <c r="S18" s="2">
        <v>0</v>
      </c>
      <c r="T18" s="2">
        <v>0</v>
      </c>
      <c r="U18" s="2">
        <v>0</v>
      </c>
      <c r="V18" s="2">
        <v>65</v>
      </c>
      <c r="W18" s="2">
        <v>130</v>
      </c>
      <c r="X18" s="2">
        <v>0</v>
      </c>
      <c r="Y18" s="2">
        <v>0</v>
      </c>
      <c r="Z18" s="2">
        <v>0</v>
      </c>
      <c r="AA18" s="1">
        <f t="shared" si="1"/>
        <v>195</v>
      </c>
      <c r="AB18" s="12">
        <f t="shared" si="1"/>
        <v>65</v>
      </c>
      <c r="AC18" s="18">
        <f>AA18+AB18</f>
        <v>260</v>
      </c>
      <c r="AE18" s="3" t="s">
        <v>15</v>
      </c>
      <c r="AF18" s="2">
        <f t="shared" si="2"/>
        <v>4300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>
        <f t="shared" si="2"/>
        <v>6450</v>
      </c>
      <c r="AL18" s="2">
        <f t="shared" si="2"/>
        <v>1550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>
        <f t="shared" si="2"/>
        <v>2466.6666666666665</v>
      </c>
      <c r="AQ18" s="16">
        <f t="shared" si="2"/>
        <v>6450</v>
      </c>
      <c r="AR18" s="13">
        <f t="shared" si="2"/>
        <v>3462.5</v>
      </c>
    </row>
    <row r="19" spans="1:44" ht="15" customHeight="1" thickBot="1" x14ac:dyDescent="0.3">
      <c r="A19" s="4" t="s">
        <v>16</v>
      </c>
      <c r="B19" s="2">
        <v>38643084.000000007</v>
      </c>
      <c r="C19" s="2">
        <v>101435288.00000001</v>
      </c>
      <c r="D19" s="2">
        <v>22994830</v>
      </c>
      <c r="E19" s="2">
        <v>1341385</v>
      </c>
      <c r="F19" s="2">
        <v>7337959.9999999991</v>
      </c>
      <c r="G19" s="2">
        <v>53422390</v>
      </c>
      <c r="H19" s="2">
        <v>8673960.0000000019</v>
      </c>
      <c r="I19" s="2">
        <v>18360160</v>
      </c>
      <c r="J19" s="2">
        <v>0</v>
      </c>
      <c r="K19" s="2"/>
      <c r="L19" s="1">
        <f t="shared" ref="L19" si="3">B19+D19+F19+H19+J19</f>
        <v>77649834</v>
      </c>
      <c r="M19" s="12">
        <f t="shared" ref="M19" si="4">C19+E19+G19+I19+K19</f>
        <v>174559223</v>
      </c>
      <c r="N19" s="18">
        <f>L19+M19</f>
        <v>252209057</v>
      </c>
      <c r="P19" s="4" t="s">
        <v>16</v>
      </c>
      <c r="Q19" s="2">
        <v>8311</v>
      </c>
      <c r="R19" s="2">
        <v>13712</v>
      </c>
      <c r="S19" s="2">
        <v>2845</v>
      </c>
      <c r="T19" s="2">
        <v>367</v>
      </c>
      <c r="U19" s="2">
        <v>925</v>
      </c>
      <c r="V19" s="2">
        <v>1920</v>
      </c>
      <c r="W19" s="2">
        <v>2580</v>
      </c>
      <c r="X19" s="2">
        <v>742</v>
      </c>
      <c r="Y19" s="2">
        <v>1427</v>
      </c>
      <c r="Z19" s="2">
        <v>0</v>
      </c>
      <c r="AA19" s="1">
        <f t="shared" ref="AA19" si="5">Q19+S19+U19+W19+Y19</f>
        <v>16088</v>
      </c>
      <c r="AB19" s="12">
        <f t="shared" ref="AB19" si="6">R19+T19+V19+X19+Z19</f>
        <v>16741</v>
      </c>
      <c r="AC19" s="13">
        <f>AA19+AB19</f>
        <v>32829</v>
      </c>
      <c r="AE19" s="4" t="s">
        <v>16</v>
      </c>
      <c r="AF19" s="2">
        <f t="shared" ref="AF19:AO19" si="7">IFERROR(B19/Q19, "N.A.")</f>
        <v>4649.6310913247517</v>
      </c>
      <c r="AG19" s="2">
        <f t="shared" si="7"/>
        <v>7397.5560093348904</v>
      </c>
      <c r="AH19" s="2">
        <f t="shared" si="7"/>
        <v>8082.5413005272412</v>
      </c>
      <c r="AI19" s="2">
        <f t="shared" si="7"/>
        <v>3655</v>
      </c>
      <c r="AJ19" s="2">
        <f t="shared" si="7"/>
        <v>7932.9297297297289</v>
      </c>
      <c r="AK19" s="2">
        <f t="shared" si="7"/>
        <v>27824.161458333332</v>
      </c>
      <c r="AL19" s="2">
        <f t="shared" si="7"/>
        <v>3362.0000000000009</v>
      </c>
      <c r="AM19" s="2">
        <f t="shared" si="7"/>
        <v>24744.150943396227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4826.5684982595722</v>
      </c>
      <c r="AQ19" s="16">
        <f t="shared" ref="AQ19" si="9">IFERROR(M19/AB19, "N.A.")</f>
        <v>10427.048742607969</v>
      </c>
      <c r="AR19" s="13">
        <f t="shared" ref="AR19" si="10">IFERROR(N19/AC19, "N.A.")</f>
        <v>7682.5080569009106</v>
      </c>
    </row>
    <row r="20" spans="1:44" ht="15" customHeight="1" thickBot="1" x14ac:dyDescent="0.3">
      <c r="A20" s="5" t="s">
        <v>0</v>
      </c>
      <c r="B20" s="48">
        <f>B19+C19</f>
        <v>140078372.00000003</v>
      </c>
      <c r="C20" s="49"/>
      <c r="D20" s="48">
        <f>D19+E19</f>
        <v>24336215</v>
      </c>
      <c r="E20" s="49"/>
      <c r="F20" s="48">
        <f>F19+G19</f>
        <v>60760350</v>
      </c>
      <c r="G20" s="49"/>
      <c r="H20" s="48">
        <f>H19+I19</f>
        <v>27034120</v>
      </c>
      <c r="I20" s="49"/>
      <c r="J20" s="48">
        <f>J19+K19</f>
        <v>0</v>
      </c>
      <c r="K20" s="49"/>
      <c r="L20" s="48">
        <f>L19+M19</f>
        <v>252209057</v>
      </c>
      <c r="M20" s="50"/>
      <c r="N20" s="19">
        <f>B20+D20+F20+H20+J20</f>
        <v>252209057.00000003</v>
      </c>
      <c r="P20" s="5" t="s">
        <v>0</v>
      </c>
      <c r="Q20" s="48">
        <f>Q19+R19</f>
        <v>22023</v>
      </c>
      <c r="R20" s="49"/>
      <c r="S20" s="48">
        <f>S19+T19</f>
        <v>3212</v>
      </c>
      <c r="T20" s="49"/>
      <c r="U20" s="48">
        <f>U19+V19</f>
        <v>2845</v>
      </c>
      <c r="V20" s="49"/>
      <c r="W20" s="48">
        <f>W19+X19</f>
        <v>3322</v>
      </c>
      <c r="X20" s="49"/>
      <c r="Y20" s="48">
        <f>Y19+Z19</f>
        <v>1427</v>
      </c>
      <c r="Z20" s="49"/>
      <c r="AA20" s="48">
        <f>AA19+AB19</f>
        <v>32829</v>
      </c>
      <c r="AB20" s="49"/>
      <c r="AC20" s="20">
        <f>Q20+S20+U20+W20+Y20</f>
        <v>32829</v>
      </c>
      <c r="AE20" s="5" t="s">
        <v>0</v>
      </c>
      <c r="AF20" s="28">
        <f>IFERROR(B20/Q20,"N.A.")</f>
        <v>6360.5490623439146</v>
      </c>
      <c r="AG20" s="29"/>
      <c r="AH20" s="28">
        <f>IFERROR(D20/S20,"N.A.")</f>
        <v>7576.6547322540473</v>
      </c>
      <c r="AI20" s="29"/>
      <c r="AJ20" s="28">
        <f>IFERROR(F20/U20,"N.A.")</f>
        <v>21356.889279437612</v>
      </c>
      <c r="AK20" s="29"/>
      <c r="AL20" s="28">
        <f>IFERROR(H20/W20,"N.A.")</f>
        <v>8137.9048765803736</v>
      </c>
      <c r="AM20" s="29"/>
      <c r="AN20" s="28">
        <f>IFERROR(J20/Y20,"N.A.")</f>
        <v>0</v>
      </c>
      <c r="AO20" s="29"/>
      <c r="AP20" s="28">
        <f>IFERROR(L20/AA20,"N.A.")</f>
        <v>7682.5080569009106</v>
      </c>
      <c r="AQ20" s="29"/>
      <c r="AR20" s="17">
        <f>IFERROR(N20/AC20, "N.A.")</f>
        <v>7682.5080569009115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>
        <v>10757494.000000002</v>
      </c>
      <c r="C27" s="2"/>
      <c r="D27" s="2">
        <v>4580360</v>
      </c>
      <c r="E27" s="2"/>
      <c r="F27" s="2">
        <v>7110920</v>
      </c>
      <c r="G27" s="2"/>
      <c r="H27" s="2">
        <v>7338080</v>
      </c>
      <c r="I27" s="2"/>
      <c r="J27" s="2">
        <v>0</v>
      </c>
      <c r="K27" s="2"/>
      <c r="L27" s="1">
        <f t="shared" ref="L27:M30" si="11">B27+D27+F27+H27+J27</f>
        <v>29786854</v>
      </c>
      <c r="M27" s="12">
        <f t="shared" si="11"/>
        <v>0</v>
      </c>
      <c r="N27" s="13">
        <f>L27+M27</f>
        <v>29786854</v>
      </c>
      <c r="P27" s="3" t="s">
        <v>12</v>
      </c>
      <c r="Q27" s="2">
        <v>2408</v>
      </c>
      <c r="R27" s="2">
        <v>0</v>
      </c>
      <c r="S27" s="2">
        <v>817</v>
      </c>
      <c r="T27" s="2">
        <v>0</v>
      </c>
      <c r="U27" s="2">
        <v>881</v>
      </c>
      <c r="V27" s="2">
        <v>0</v>
      </c>
      <c r="W27" s="2">
        <v>1190</v>
      </c>
      <c r="X27" s="2">
        <v>0</v>
      </c>
      <c r="Y27" s="2">
        <v>778</v>
      </c>
      <c r="Z27" s="2">
        <v>0</v>
      </c>
      <c r="AA27" s="1">
        <f t="shared" ref="AA27:AB30" si="12">Q27+S27+U27+W27+Y27</f>
        <v>6074</v>
      </c>
      <c r="AB27" s="12">
        <f t="shared" si="12"/>
        <v>0</v>
      </c>
      <c r="AC27" s="13">
        <f>AA27+AB27</f>
        <v>6074</v>
      </c>
      <c r="AE27" s="3" t="s">
        <v>12</v>
      </c>
      <c r="AF27" s="2">
        <f t="shared" ref="AF27:AR30" si="13">IFERROR(B27/Q27, "N.A.")</f>
        <v>4467.397840531562</v>
      </c>
      <c r="AG27" s="2" t="str">
        <f t="shared" si="13"/>
        <v>N.A.</v>
      </c>
      <c r="AH27" s="2">
        <f t="shared" si="13"/>
        <v>5606.3157894736842</v>
      </c>
      <c r="AI27" s="2" t="str">
        <f t="shared" si="13"/>
        <v>N.A.</v>
      </c>
      <c r="AJ27" s="2">
        <f t="shared" si="13"/>
        <v>8071.4188422247444</v>
      </c>
      <c r="AK27" s="2" t="str">
        <f t="shared" si="13"/>
        <v>N.A.</v>
      </c>
      <c r="AL27" s="2">
        <f t="shared" si="13"/>
        <v>6166.453781512605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4903.9930852815278</v>
      </c>
      <c r="AQ27" s="16" t="str">
        <f t="shared" si="13"/>
        <v>N.A.</v>
      </c>
      <c r="AR27" s="13">
        <f t="shared" si="13"/>
        <v>4903.9930852815278</v>
      </c>
    </row>
    <row r="28" spans="1:44" ht="15" customHeight="1" thickBot="1" x14ac:dyDescent="0.3">
      <c r="A28" s="3" t="s">
        <v>13</v>
      </c>
      <c r="B28" s="2">
        <v>378440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378440</v>
      </c>
      <c r="M28" s="12">
        <f t="shared" si="11"/>
        <v>0</v>
      </c>
      <c r="N28" s="13">
        <f>L28+M28</f>
        <v>378440</v>
      </c>
      <c r="P28" s="3" t="s">
        <v>13</v>
      </c>
      <c r="Q28" s="2">
        <v>126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126</v>
      </c>
      <c r="AB28" s="12">
        <f t="shared" si="12"/>
        <v>0</v>
      </c>
      <c r="AC28" s="13">
        <f>AA28+AB28</f>
        <v>126</v>
      </c>
      <c r="AE28" s="3" t="s">
        <v>13</v>
      </c>
      <c r="AF28" s="2">
        <f t="shared" si="13"/>
        <v>3003.4920634920636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3003.4920634920636</v>
      </c>
      <c r="AQ28" s="16" t="str">
        <f t="shared" si="13"/>
        <v>N.A.</v>
      </c>
      <c r="AR28" s="13">
        <f t="shared" si="13"/>
        <v>3003.4920634920636</v>
      </c>
    </row>
    <row r="29" spans="1:44" ht="15" customHeight="1" thickBot="1" x14ac:dyDescent="0.3">
      <c r="A29" s="3" t="s">
        <v>14</v>
      </c>
      <c r="B29" s="2">
        <v>16541640.000000002</v>
      </c>
      <c r="C29" s="2">
        <v>79661060</v>
      </c>
      <c r="D29" s="2">
        <v>10471079.999999998</v>
      </c>
      <c r="E29" s="2">
        <v>1341385</v>
      </c>
      <c r="F29" s="2"/>
      <c r="G29" s="2">
        <v>13803140</v>
      </c>
      <c r="H29" s="2"/>
      <c r="I29" s="2">
        <v>18360160</v>
      </c>
      <c r="J29" s="2"/>
      <c r="K29" s="2"/>
      <c r="L29" s="1">
        <f t="shared" si="11"/>
        <v>27012720</v>
      </c>
      <c r="M29" s="12">
        <f t="shared" si="11"/>
        <v>113165745</v>
      </c>
      <c r="N29" s="13">
        <f>L29+M29</f>
        <v>140178465</v>
      </c>
      <c r="P29" s="3" t="s">
        <v>14</v>
      </c>
      <c r="Q29" s="2">
        <v>2824</v>
      </c>
      <c r="R29" s="2">
        <v>9640</v>
      </c>
      <c r="S29" s="2">
        <v>1086</v>
      </c>
      <c r="T29" s="2">
        <v>367</v>
      </c>
      <c r="U29" s="2">
        <v>0</v>
      </c>
      <c r="V29" s="2">
        <v>1038</v>
      </c>
      <c r="W29" s="2">
        <v>0</v>
      </c>
      <c r="X29" s="2">
        <v>742</v>
      </c>
      <c r="Y29" s="2">
        <v>0</v>
      </c>
      <c r="Z29" s="2">
        <v>0</v>
      </c>
      <c r="AA29" s="1">
        <f t="shared" si="12"/>
        <v>3910</v>
      </c>
      <c r="AB29" s="12">
        <f t="shared" si="12"/>
        <v>11787</v>
      </c>
      <c r="AC29" s="13">
        <f>AA29+AB29</f>
        <v>15697</v>
      </c>
      <c r="AE29" s="3" t="s">
        <v>14</v>
      </c>
      <c r="AF29" s="2">
        <f t="shared" si="13"/>
        <v>5857.521246458924</v>
      </c>
      <c r="AG29" s="2">
        <f t="shared" si="13"/>
        <v>8263.5954356846469</v>
      </c>
      <c r="AH29" s="2">
        <f t="shared" si="13"/>
        <v>9641.8784530386729</v>
      </c>
      <c r="AI29" s="2">
        <f t="shared" si="13"/>
        <v>3655</v>
      </c>
      <c r="AJ29" s="2" t="str">
        <f t="shared" si="13"/>
        <v>N.A.</v>
      </c>
      <c r="AK29" s="2">
        <f t="shared" si="13"/>
        <v>13297.822736030828</v>
      </c>
      <c r="AL29" s="2" t="str">
        <f t="shared" si="13"/>
        <v>N.A.</v>
      </c>
      <c r="AM29" s="2">
        <f t="shared" si="13"/>
        <v>24744.150943396227</v>
      </c>
      <c r="AN29" s="2" t="str">
        <f t="shared" si="13"/>
        <v>N.A.</v>
      </c>
      <c r="AO29" s="2" t="str">
        <f t="shared" si="13"/>
        <v>N.A.</v>
      </c>
      <c r="AP29" s="15">
        <f t="shared" si="13"/>
        <v>6908.6240409207157</v>
      </c>
      <c r="AQ29" s="16">
        <f t="shared" si="13"/>
        <v>9600.8946296767626</v>
      </c>
      <c r="AR29" s="13">
        <f t="shared" si="13"/>
        <v>8930.2710709052681</v>
      </c>
    </row>
    <row r="30" spans="1:44" ht="15" customHeight="1" thickBot="1" x14ac:dyDescent="0.3">
      <c r="A30" s="3" t="s">
        <v>15</v>
      </c>
      <c r="B30" s="2">
        <v>279500</v>
      </c>
      <c r="C30" s="2"/>
      <c r="D30" s="2"/>
      <c r="E30" s="2"/>
      <c r="F30" s="2"/>
      <c r="G30" s="2">
        <v>419250</v>
      </c>
      <c r="H30" s="2">
        <v>201500</v>
      </c>
      <c r="I30" s="2"/>
      <c r="J30" s="2"/>
      <c r="K30" s="2"/>
      <c r="L30" s="1">
        <f t="shared" si="11"/>
        <v>481000</v>
      </c>
      <c r="M30" s="12">
        <f t="shared" si="11"/>
        <v>419250</v>
      </c>
      <c r="N30" s="13">
        <f>L30+M30</f>
        <v>900250</v>
      </c>
      <c r="P30" s="3" t="s">
        <v>15</v>
      </c>
      <c r="Q30" s="2">
        <v>65</v>
      </c>
      <c r="R30" s="2">
        <v>0</v>
      </c>
      <c r="S30" s="2">
        <v>0</v>
      </c>
      <c r="T30" s="2">
        <v>0</v>
      </c>
      <c r="U30" s="2">
        <v>0</v>
      </c>
      <c r="V30" s="2">
        <v>65</v>
      </c>
      <c r="W30" s="2">
        <v>130</v>
      </c>
      <c r="X30" s="2">
        <v>0</v>
      </c>
      <c r="Y30" s="2">
        <v>0</v>
      </c>
      <c r="Z30" s="2">
        <v>0</v>
      </c>
      <c r="AA30" s="1">
        <f t="shared" si="12"/>
        <v>195</v>
      </c>
      <c r="AB30" s="12">
        <f t="shared" si="12"/>
        <v>65</v>
      </c>
      <c r="AC30" s="18">
        <f>AA30+AB30</f>
        <v>260</v>
      </c>
      <c r="AE30" s="3" t="s">
        <v>15</v>
      </c>
      <c r="AF30" s="2">
        <f t="shared" si="13"/>
        <v>4300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>
        <f t="shared" si="13"/>
        <v>6450</v>
      </c>
      <c r="AL30" s="2">
        <f t="shared" si="13"/>
        <v>1550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>
        <f t="shared" si="13"/>
        <v>2466.6666666666665</v>
      </c>
      <c r="AQ30" s="16">
        <f t="shared" si="13"/>
        <v>6450</v>
      </c>
      <c r="AR30" s="13">
        <f t="shared" si="13"/>
        <v>3462.5</v>
      </c>
    </row>
    <row r="31" spans="1:44" ht="15" customHeight="1" thickBot="1" x14ac:dyDescent="0.3">
      <c r="A31" s="4" t="s">
        <v>16</v>
      </c>
      <c r="B31" s="2">
        <v>27957074</v>
      </c>
      <c r="C31" s="2">
        <v>79661060</v>
      </c>
      <c r="D31" s="2">
        <v>15051440.000000002</v>
      </c>
      <c r="E31" s="2">
        <v>1341385</v>
      </c>
      <c r="F31" s="2">
        <v>7110920</v>
      </c>
      <c r="G31" s="2">
        <v>14222389.999999998</v>
      </c>
      <c r="H31" s="2">
        <v>7539580.0000000009</v>
      </c>
      <c r="I31" s="2">
        <v>18360160</v>
      </c>
      <c r="J31" s="2">
        <v>0</v>
      </c>
      <c r="K31" s="2"/>
      <c r="L31" s="1">
        <f t="shared" ref="L31" si="14">B31+D31+F31+H31+J31</f>
        <v>57659014</v>
      </c>
      <c r="M31" s="12">
        <f t="shared" ref="M31" si="15">C31+E31+G31+I31+K31</f>
        <v>113584995</v>
      </c>
      <c r="N31" s="18">
        <f>L31+M31</f>
        <v>171244009</v>
      </c>
      <c r="P31" s="4" t="s">
        <v>16</v>
      </c>
      <c r="Q31" s="2">
        <v>5423</v>
      </c>
      <c r="R31" s="2">
        <v>9640</v>
      </c>
      <c r="S31" s="2">
        <v>1903</v>
      </c>
      <c r="T31" s="2">
        <v>367</v>
      </c>
      <c r="U31" s="2">
        <v>881</v>
      </c>
      <c r="V31" s="2">
        <v>1103</v>
      </c>
      <c r="W31" s="2">
        <v>1320</v>
      </c>
      <c r="X31" s="2">
        <v>742</v>
      </c>
      <c r="Y31" s="2">
        <v>778</v>
      </c>
      <c r="Z31" s="2">
        <v>0</v>
      </c>
      <c r="AA31" s="1">
        <f t="shared" ref="AA31" si="16">Q31+S31+U31+W31+Y31</f>
        <v>10305</v>
      </c>
      <c r="AB31" s="12">
        <f t="shared" ref="AB31" si="17">R31+T31+V31+X31+Z31</f>
        <v>11852</v>
      </c>
      <c r="AC31" s="13">
        <f>AA31+AB31</f>
        <v>22157</v>
      </c>
      <c r="AE31" s="4" t="s">
        <v>16</v>
      </c>
      <c r="AF31" s="2">
        <f t="shared" ref="AF31:AO31" si="18">IFERROR(B31/Q31, "N.A.")</f>
        <v>5155.2782592660888</v>
      </c>
      <c r="AG31" s="2">
        <f t="shared" si="18"/>
        <v>8263.5954356846469</v>
      </c>
      <c r="AH31" s="2">
        <f t="shared" si="18"/>
        <v>7909.322122963742</v>
      </c>
      <c r="AI31" s="2">
        <f t="shared" si="18"/>
        <v>3655</v>
      </c>
      <c r="AJ31" s="2">
        <f t="shared" si="18"/>
        <v>8071.4188422247444</v>
      </c>
      <c r="AK31" s="2">
        <f t="shared" si="18"/>
        <v>12894.279238440615</v>
      </c>
      <c r="AL31" s="2">
        <f t="shared" si="18"/>
        <v>5711.8030303030309</v>
      </c>
      <c r="AM31" s="2">
        <f t="shared" si="18"/>
        <v>24744.150943396227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5595.2463852498786</v>
      </c>
      <c r="AQ31" s="16">
        <f t="shared" ref="AQ31" si="20">IFERROR(M31/AB31, "N.A.")</f>
        <v>9583.6141579480263</v>
      </c>
      <c r="AR31" s="13">
        <f t="shared" ref="AR31" si="21">IFERROR(N31/AC31, "N.A.")</f>
        <v>7728.6640339396126</v>
      </c>
    </row>
    <row r="32" spans="1:44" ht="15" customHeight="1" thickBot="1" x14ac:dyDescent="0.3">
      <c r="A32" s="5" t="s">
        <v>0</v>
      </c>
      <c r="B32" s="48">
        <f>B31+C31</f>
        <v>107618134</v>
      </c>
      <c r="C32" s="49"/>
      <c r="D32" s="48">
        <f>D31+E31</f>
        <v>16392825.000000002</v>
      </c>
      <c r="E32" s="49"/>
      <c r="F32" s="48">
        <f>F31+G31</f>
        <v>21333310</v>
      </c>
      <c r="G32" s="49"/>
      <c r="H32" s="48">
        <f>H31+I31</f>
        <v>25899740</v>
      </c>
      <c r="I32" s="49"/>
      <c r="J32" s="48">
        <f>J31+K31</f>
        <v>0</v>
      </c>
      <c r="K32" s="49"/>
      <c r="L32" s="48">
        <f>L31+M31</f>
        <v>171244009</v>
      </c>
      <c r="M32" s="50"/>
      <c r="N32" s="19">
        <f>B32+D32+F32+H32+J32</f>
        <v>171244009</v>
      </c>
      <c r="P32" s="5" t="s">
        <v>0</v>
      </c>
      <c r="Q32" s="48">
        <f>Q31+R31</f>
        <v>15063</v>
      </c>
      <c r="R32" s="49"/>
      <c r="S32" s="48">
        <f>S31+T31</f>
        <v>2270</v>
      </c>
      <c r="T32" s="49"/>
      <c r="U32" s="48">
        <f>U31+V31</f>
        <v>1984</v>
      </c>
      <c r="V32" s="49"/>
      <c r="W32" s="48">
        <f>W31+X31</f>
        <v>2062</v>
      </c>
      <c r="X32" s="49"/>
      <c r="Y32" s="48">
        <f>Y31+Z31</f>
        <v>778</v>
      </c>
      <c r="Z32" s="49"/>
      <c r="AA32" s="48">
        <f>AA31+AB31</f>
        <v>22157</v>
      </c>
      <c r="AB32" s="49"/>
      <c r="AC32" s="20">
        <f>Q32+S32+U32+W32+Y32</f>
        <v>22157</v>
      </c>
      <c r="AE32" s="5" t="s">
        <v>0</v>
      </c>
      <c r="AF32" s="28">
        <f>IFERROR(B32/Q32,"N.A.")</f>
        <v>7144.5352187479257</v>
      </c>
      <c r="AG32" s="29"/>
      <c r="AH32" s="28">
        <f>IFERROR(D32/S32,"N.A.")</f>
        <v>7221.5088105726882</v>
      </c>
      <c r="AI32" s="29"/>
      <c r="AJ32" s="28">
        <f>IFERROR(F32/U32,"N.A.")</f>
        <v>10752.676411290322</v>
      </c>
      <c r="AK32" s="29"/>
      <c r="AL32" s="28">
        <f>IFERROR(H32/W32,"N.A.")</f>
        <v>12560.494665373424</v>
      </c>
      <c r="AM32" s="29"/>
      <c r="AN32" s="28">
        <f>IFERROR(J32/Y32,"N.A.")</f>
        <v>0</v>
      </c>
      <c r="AO32" s="29"/>
      <c r="AP32" s="28">
        <f>IFERROR(L32/AA32,"N.A.")</f>
        <v>7728.6640339396126</v>
      </c>
      <c r="AQ32" s="29"/>
      <c r="AR32" s="17">
        <f>IFERROR(N32/AC32, "N.A.")</f>
        <v>7728.6640339396126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>
        <v>344400</v>
      </c>
      <c r="C39" s="2"/>
      <c r="D39" s="2"/>
      <c r="E39" s="2"/>
      <c r="F39" s="2">
        <v>227040</v>
      </c>
      <c r="G39" s="2"/>
      <c r="H39" s="2">
        <v>1134379.9999999998</v>
      </c>
      <c r="I39" s="2"/>
      <c r="J39" s="2">
        <v>0</v>
      </c>
      <c r="K39" s="2"/>
      <c r="L39" s="1">
        <f t="shared" ref="L39:M42" si="22">B39+D39+F39+H39+J39</f>
        <v>1705819.9999999998</v>
      </c>
      <c r="M39" s="12">
        <f t="shared" si="22"/>
        <v>0</v>
      </c>
      <c r="N39" s="13">
        <f>L39+M39</f>
        <v>1705819.9999999998</v>
      </c>
      <c r="P39" s="3" t="s">
        <v>12</v>
      </c>
      <c r="Q39" s="2">
        <v>82</v>
      </c>
      <c r="R39" s="2">
        <v>0</v>
      </c>
      <c r="S39" s="2">
        <v>0</v>
      </c>
      <c r="T39" s="2">
        <v>0</v>
      </c>
      <c r="U39" s="2">
        <v>44</v>
      </c>
      <c r="V39" s="2">
        <v>0</v>
      </c>
      <c r="W39" s="2">
        <v>1260</v>
      </c>
      <c r="X39" s="2">
        <v>0</v>
      </c>
      <c r="Y39" s="2">
        <v>65</v>
      </c>
      <c r="Z39" s="2">
        <v>0</v>
      </c>
      <c r="AA39" s="1">
        <f t="shared" ref="AA39:AB42" si="23">Q39+S39+U39+W39+Y39</f>
        <v>1451</v>
      </c>
      <c r="AB39" s="12">
        <f t="shared" si="23"/>
        <v>0</v>
      </c>
      <c r="AC39" s="13">
        <f>AA39+AB39</f>
        <v>1451</v>
      </c>
      <c r="AE39" s="3" t="s">
        <v>12</v>
      </c>
      <c r="AF39" s="2">
        <f t="shared" ref="AF39:AR42" si="24">IFERROR(B39/Q39, "N.A.")</f>
        <v>4200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>
        <f t="shared" si="24"/>
        <v>5160</v>
      </c>
      <c r="AK39" s="2" t="str">
        <f t="shared" si="24"/>
        <v>N.A.</v>
      </c>
      <c r="AL39" s="2">
        <f t="shared" si="24"/>
        <v>900.30158730158712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1175.616815988973</v>
      </c>
      <c r="AQ39" s="16" t="str">
        <f t="shared" si="24"/>
        <v>N.A.</v>
      </c>
      <c r="AR39" s="13">
        <f t="shared" si="24"/>
        <v>1175.616815988973</v>
      </c>
    </row>
    <row r="40" spans="1:44" ht="15" customHeight="1" thickBot="1" x14ac:dyDescent="0.3">
      <c r="A40" s="3" t="s">
        <v>13</v>
      </c>
      <c r="B40" s="2">
        <v>2495880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2495880</v>
      </c>
      <c r="M40" s="12">
        <f t="shared" si="22"/>
        <v>0</v>
      </c>
      <c r="N40" s="13">
        <f>L40+M40</f>
        <v>2495880</v>
      </c>
      <c r="P40" s="3" t="s">
        <v>13</v>
      </c>
      <c r="Q40" s="2">
        <v>472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472</v>
      </c>
      <c r="AB40" s="12">
        <f t="shared" si="23"/>
        <v>0</v>
      </c>
      <c r="AC40" s="13">
        <f>AA40+AB40</f>
        <v>472</v>
      </c>
      <c r="AE40" s="3" t="s">
        <v>13</v>
      </c>
      <c r="AF40" s="2">
        <f t="shared" si="24"/>
        <v>5287.8813559322034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5287.8813559322034</v>
      </c>
      <c r="AQ40" s="16" t="str">
        <f t="shared" si="24"/>
        <v>N.A.</v>
      </c>
      <c r="AR40" s="13">
        <f t="shared" si="24"/>
        <v>5287.8813559322034</v>
      </c>
    </row>
    <row r="41" spans="1:44" ht="15" customHeight="1" thickBot="1" x14ac:dyDescent="0.3">
      <c r="A41" s="3" t="s">
        <v>14</v>
      </c>
      <c r="B41" s="2">
        <v>7845730</v>
      </c>
      <c r="C41" s="2">
        <v>21774228.000000004</v>
      </c>
      <c r="D41" s="2">
        <v>7943390</v>
      </c>
      <c r="E41" s="2"/>
      <c r="F41" s="2"/>
      <c r="G41" s="2">
        <v>39199999.999999993</v>
      </c>
      <c r="H41" s="2"/>
      <c r="I41" s="2"/>
      <c r="J41" s="2">
        <v>0</v>
      </c>
      <c r="K41" s="2"/>
      <c r="L41" s="1">
        <f t="shared" si="22"/>
        <v>15789120</v>
      </c>
      <c r="M41" s="12">
        <f t="shared" si="22"/>
        <v>60974228</v>
      </c>
      <c r="N41" s="13">
        <f>L41+M41</f>
        <v>76763348</v>
      </c>
      <c r="P41" s="3" t="s">
        <v>14</v>
      </c>
      <c r="Q41" s="2">
        <v>2334</v>
      </c>
      <c r="R41" s="2">
        <v>4072</v>
      </c>
      <c r="S41" s="2">
        <v>942</v>
      </c>
      <c r="T41" s="2">
        <v>0</v>
      </c>
      <c r="U41" s="2">
        <v>0</v>
      </c>
      <c r="V41" s="2">
        <v>817</v>
      </c>
      <c r="W41" s="2">
        <v>0</v>
      </c>
      <c r="X41" s="2">
        <v>0</v>
      </c>
      <c r="Y41" s="2">
        <v>584</v>
      </c>
      <c r="Z41" s="2">
        <v>0</v>
      </c>
      <c r="AA41" s="1">
        <f t="shared" si="23"/>
        <v>3860</v>
      </c>
      <c r="AB41" s="12">
        <f t="shared" si="23"/>
        <v>4889</v>
      </c>
      <c r="AC41" s="13">
        <f>AA41+AB41</f>
        <v>8749</v>
      </c>
      <c r="AE41" s="3" t="s">
        <v>14</v>
      </c>
      <c r="AF41" s="2">
        <f t="shared" si="24"/>
        <v>3361.4952870608399</v>
      </c>
      <c r="AG41" s="2">
        <f t="shared" si="24"/>
        <v>5347.3055009823192</v>
      </c>
      <c r="AH41" s="2">
        <f t="shared" si="24"/>
        <v>8432.4734607218688</v>
      </c>
      <c r="AI41" s="2" t="str">
        <f t="shared" si="24"/>
        <v>N.A.</v>
      </c>
      <c r="AJ41" s="2" t="str">
        <f t="shared" si="24"/>
        <v>N.A.</v>
      </c>
      <c r="AK41" s="2">
        <f t="shared" si="24"/>
        <v>47980.416156670741</v>
      </c>
      <c r="AL41" s="2" t="str">
        <f t="shared" si="24"/>
        <v>N.A.</v>
      </c>
      <c r="AM41" s="2" t="str">
        <f t="shared" si="24"/>
        <v>N.A.</v>
      </c>
      <c r="AN41" s="2">
        <f t="shared" si="24"/>
        <v>0</v>
      </c>
      <c r="AO41" s="2" t="str">
        <f t="shared" si="24"/>
        <v>N.A.</v>
      </c>
      <c r="AP41" s="15">
        <f t="shared" si="24"/>
        <v>4090.4455958549224</v>
      </c>
      <c r="AQ41" s="16">
        <f t="shared" si="24"/>
        <v>12471.71773368787</v>
      </c>
      <c r="AR41" s="13">
        <f t="shared" si="24"/>
        <v>8773.9567950622932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2">
        <f t="shared" si="22"/>
        <v>0</v>
      </c>
      <c r="N42" s="13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3"/>
        <v>0</v>
      </c>
      <c r="AB42" s="12">
        <f t="shared" si="23"/>
        <v>0</v>
      </c>
      <c r="AC42" s="13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3" t="str">
        <f t="shared" si="24"/>
        <v>N.A.</v>
      </c>
    </row>
    <row r="43" spans="1:44" ht="15" customHeight="1" thickBot="1" x14ac:dyDescent="0.3">
      <c r="A43" s="4" t="s">
        <v>16</v>
      </c>
      <c r="B43" s="2">
        <v>10686010</v>
      </c>
      <c r="C43" s="2">
        <v>21774228.000000004</v>
      </c>
      <c r="D43" s="2">
        <v>7943390</v>
      </c>
      <c r="E43" s="2"/>
      <c r="F43" s="2">
        <v>227040</v>
      </c>
      <c r="G43" s="2">
        <v>39199999.999999993</v>
      </c>
      <c r="H43" s="2">
        <v>1134379.9999999998</v>
      </c>
      <c r="I43" s="2"/>
      <c r="J43" s="2">
        <v>0</v>
      </c>
      <c r="K43" s="2"/>
      <c r="L43" s="1">
        <f t="shared" ref="L43" si="25">B43+D43+F43+H43+J43</f>
        <v>19990820</v>
      </c>
      <c r="M43" s="12">
        <f t="shared" ref="M43" si="26">C43+E43+G43+I43+K43</f>
        <v>60974228</v>
      </c>
      <c r="N43" s="18">
        <f>L43+M43</f>
        <v>80965048</v>
      </c>
      <c r="P43" s="4" t="s">
        <v>16</v>
      </c>
      <c r="Q43" s="2">
        <v>2888</v>
      </c>
      <c r="R43" s="2">
        <v>4072</v>
      </c>
      <c r="S43" s="2">
        <v>942</v>
      </c>
      <c r="T43" s="2">
        <v>0</v>
      </c>
      <c r="U43" s="2">
        <v>44</v>
      </c>
      <c r="V43" s="2">
        <v>817</v>
      </c>
      <c r="W43" s="2">
        <v>1260</v>
      </c>
      <c r="X43" s="2">
        <v>0</v>
      </c>
      <c r="Y43" s="2">
        <v>649</v>
      </c>
      <c r="Z43" s="2">
        <v>0</v>
      </c>
      <c r="AA43" s="1">
        <f t="shared" ref="AA43" si="27">Q43+S43+U43+W43+Y43</f>
        <v>5783</v>
      </c>
      <c r="AB43" s="12">
        <f t="shared" ref="AB43" si="28">R43+T43+V43+X43+Z43</f>
        <v>4889</v>
      </c>
      <c r="AC43" s="18">
        <f>AA43+AB43</f>
        <v>10672</v>
      </c>
      <c r="AE43" s="4" t="s">
        <v>16</v>
      </c>
      <c r="AF43" s="2">
        <f t="shared" ref="AF43:AO43" si="29">IFERROR(B43/Q43, "N.A.")</f>
        <v>3700.1419667590026</v>
      </c>
      <c r="AG43" s="2">
        <f t="shared" si="29"/>
        <v>5347.3055009823192</v>
      </c>
      <c r="AH43" s="2">
        <f t="shared" si="29"/>
        <v>8432.4734607218688</v>
      </c>
      <c r="AI43" s="2" t="str">
        <f t="shared" si="29"/>
        <v>N.A.</v>
      </c>
      <c r="AJ43" s="2">
        <f t="shared" si="29"/>
        <v>5160</v>
      </c>
      <c r="AK43" s="2">
        <f t="shared" si="29"/>
        <v>47980.416156670741</v>
      </c>
      <c r="AL43" s="2">
        <f t="shared" si="29"/>
        <v>900.30158730158712</v>
      </c>
      <c r="AM43" s="2" t="str">
        <f t="shared" si="29"/>
        <v>N.A.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3456.8251772436452</v>
      </c>
      <c r="AQ43" s="16">
        <f t="shared" ref="AQ43" si="31">IFERROR(M43/AB43, "N.A.")</f>
        <v>12471.71773368787</v>
      </c>
      <c r="AR43" s="13">
        <f t="shared" ref="AR43" si="32">IFERROR(N43/AC43, "N.A.")</f>
        <v>7586.6799100449771</v>
      </c>
    </row>
    <row r="44" spans="1:44" ht="15" customHeight="1" thickBot="1" x14ac:dyDescent="0.3">
      <c r="A44" s="5" t="s">
        <v>0</v>
      </c>
      <c r="B44" s="48">
        <f>B43+C43</f>
        <v>32460238.000000004</v>
      </c>
      <c r="C44" s="49"/>
      <c r="D44" s="48">
        <f>D43+E43</f>
        <v>7943390</v>
      </c>
      <c r="E44" s="49"/>
      <c r="F44" s="48">
        <f>F43+G43</f>
        <v>39427039.999999993</v>
      </c>
      <c r="G44" s="49"/>
      <c r="H44" s="48">
        <f>H43+I43</f>
        <v>1134379.9999999998</v>
      </c>
      <c r="I44" s="49"/>
      <c r="J44" s="48">
        <f>J43+K43</f>
        <v>0</v>
      </c>
      <c r="K44" s="49"/>
      <c r="L44" s="48">
        <f>L43+M43</f>
        <v>80965048</v>
      </c>
      <c r="M44" s="50"/>
      <c r="N44" s="19">
        <f>B44+D44+F44+H44+J44</f>
        <v>80965048</v>
      </c>
      <c r="P44" s="5" t="s">
        <v>0</v>
      </c>
      <c r="Q44" s="48">
        <f>Q43+R43</f>
        <v>6960</v>
      </c>
      <c r="R44" s="49"/>
      <c r="S44" s="48">
        <f>S43+T43</f>
        <v>942</v>
      </c>
      <c r="T44" s="49"/>
      <c r="U44" s="48">
        <f>U43+V43</f>
        <v>861</v>
      </c>
      <c r="V44" s="49"/>
      <c r="W44" s="48">
        <f>W43+X43</f>
        <v>1260</v>
      </c>
      <c r="X44" s="49"/>
      <c r="Y44" s="48">
        <f>Y43+Z43</f>
        <v>649</v>
      </c>
      <c r="Z44" s="49"/>
      <c r="AA44" s="48">
        <f>AA43+AB43</f>
        <v>10672</v>
      </c>
      <c r="AB44" s="50"/>
      <c r="AC44" s="19">
        <f>Q44+S44+U44+W44+Y44</f>
        <v>10672</v>
      </c>
      <c r="AE44" s="5" t="s">
        <v>0</v>
      </c>
      <c r="AF44" s="28">
        <f>IFERROR(B44/Q44,"N.A.")</f>
        <v>4663.8272988505751</v>
      </c>
      <c r="AG44" s="29"/>
      <c r="AH44" s="28">
        <f>IFERROR(D44/S44,"N.A.")</f>
        <v>8432.4734607218688</v>
      </c>
      <c r="AI44" s="29"/>
      <c r="AJ44" s="28">
        <f>IFERROR(F44/U44,"N.A.")</f>
        <v>45792.148664343775</v>
      </c>
      <c r="AK44" s="29"/>
      <c r="AL44" s="28">
        <f>IFERROR(H44/W44,"N.A.")</f>
        <v>900.30158730158712</v>
      </c>
      <c r="AM44" s="29"/>
      <c r="AN44" s="28">
        <f>IFERROR(J44/Y44,"N.A.")</f>
        <v>0</v>
      </c>
      <c r="AO44" s="29"/>
      <c r="AP44" s="28">
        <f>IFERROR(L44/AA44,"N.A.")</f>
        <v>7586.6799100449771</v>
      </c>
      <c r="AQ44" s="29"/>
      <c r="AR44" s="17">
        <f>IFERROR(N44/AC44, "N.A.")</f>
        <v>7586.6799100449771</v>
      </c>
    </row>
  </sheetData>
  <mergeCells count="144"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2006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 t="shared" ref="L15:M18" si="0">B15+D15+F15+H15+J15</f>
        <v>0</v>
      </c>
      <c r="M15" s="12">
        <f t="shared" si="0"/>
        <v>0</v>
      </c>
      <c r="N15" s="13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 t="shared" ref="AA15:AB18" si="1">Q15+S15+U15+W15+Y15</f>
        <v>0</v>
      </c>
      <c r="AB15" s="12">
        <f t="shared" si="1"/>
        <v>0</v>
      </c>
      <c r="AC15" s="13">
        <f>AA15+AB15</f>
        <v>0</v>
      </c>
      <c r="AE15" s="3" t="s">
        <v>12</v>
      </c>
      <c r="AF15" s="2" t="str">
        <f t="shared" ref="AF15:AR18" si="2">IFERROR(B15/Q15, "N.A.")</f>
        <v>N.A.</v>
      </c>
      <c r="AG15" s="2" t="str">
        <f t="shared" si="2"/>
        <v>N.A.</v>
      </c>
      <c r="AH15" s="2" t="str">
        <f t="shared" si="2"/>
        <v>N.A.</v>
      </c>
      <c r="AI15" s="2" t="str">
        <f t="shared" si="2"/>
        <v>N.A.</v>
      </c>
      <c r="AJ15" s="2" t="str">
        <f t="shared" si="2"/>
        <v>N.A.</v>
      </c>
      <c r="AK15" s="2" t="str">
        <f t="shared" si="2"/>
        <v>N.A.</v>
      </c>
      <c r="AL15" s="2" t="str">
        <f t="shared" si="2"/>
        <v>N.A.</v>
      </c>
      <c r="AM15" s="2" t="str">
        <f t="shared" si="2"/>
        <v>N.A.</v>
      </c>
      <c r="AN15" s="2" t="str">
        <f t="shared" si="2"/>
        <v>N.A.</v>
      </c>
      <c r="AO15" s="2" t="str">
        <f t="shared" si="2"/>
        <v>N.A.</v>
      </c>
      <c r="AP15" s="15" t="str">
        <f t="shared" si="2"/>
        <v>N.A.</v>
      </c>
      <c r="AQ15" s="16" t="str">
        <f t="shared" si="2"/>
        <v>N.A.</v>
      </c>
      <c r="AR15" s="13" t="str">
        <f t="shared" si="2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2">
        <f t="shared" si="0"/>
        <v>0</v>
      </c>
      <c r="N16" s="13">
        <f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si="1"/>
        <v>0</v>
      </c>
      <c r="AB16" s="12">
        <f t="shared" si="1"/>
        <v>0</v>
      </c>
      <c r="AC16" s="13">
        <f>AA16+AB16</f>
        <v>0</v>
      </c>
      <c r="AE16" s="3" t="s">
        <v>13</v>
      </c>
      <c r="AF16" s="2" t="str">
        <f t="shared" si="2"/>
        <v>N.A.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 t="str">
        <f t="shared" si="2"/>
        <v>N.A.</v>
      </c>
      <c r="AQ16" s="16" t="str">
        <f t="shared" si="2"/>
        <v>N.A.</v>
      </c>
      <c r="AR16" s="13" t="str">
        <f t="shared" si="2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0"/>
        <v>0</v>
      </c>
      <c r="M17" s="12">
        <f t="shared" si="0"/>
        <v>0</v>
      </c>
      <c r="N17" s="13">
        <f>L17+M17</f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1"/>
        <v>0</v>
      </c>
      <c r="AB17" s="12">
        <f t="shared" si="1"/>
        <v>0</v>
      </c>
      <c r="AC17" s="13">
        <f>AA17+AB17</f>
        <v>0</v>
      </c>
      <c r="AE17" s="3" t="s">
        <v>14</v>
      </c>
      <c r="AF17" s="2" t="str">
        <f t="shared" si="2"/>
        <v>N.A.</v>
      </c>
      <c r="AG17" s="2" t="str">
        <f t="shared" si="2"/>
        <v>N.A.</v>
      </c>
      <c r="AH17" s="2" t="str">
        <f t="shared" si="2"/>
        <v>N.A.</v>
      </c>
      <c r="AI17" s="2" t="str">
        <f t="shared" si="2"/>
        <v>N.A.</v>
      </c>
      <c r="AJ17" s="2" t="str">
        <f t="shared" si="2"/>
        <v>N.A.</v>
      </c>
      <c r="AK17" s="2" t="str">
        <f t="shared" si="2"/>
        <v>N.A.</v>
      </c>
      <c r="AL17" s="2" t="str">
        <f t="shared" si="2"/>
        <v>N.A.</v>
      </c>
      <c r="AM17" s="2" t="str">
        <f t="shared" si="2"/>
        <v>N.A.</v>
      </c>
      <c r="AN17" s="2" t="str">
        <f t="shared" si="2"/>
        <v>N.A.</v>
      </c>
      <c r="AO17" s="2" t="str">
        <f t="shared" si="2"/>
        <v>N.A.</v>
      </c>
      <c r="AP17" s="15" t="str">
        <f t="shared" si="2"/>
        <v>N.A.</v>
      </c>
      <c r="AQ17" s="16" t="str">
        <f t="shared" si="2"/>
        <v>N.A.</v>
      </c>
      <c r="AR17" s="13" t="str">
        <f t="shared" si="2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2">
        <f t="shared" si="0"/>
        <v>0</v>
      </c>
      <c r="N18" s="13">
        <f>L18+M18</f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1"/>
        <v>0</v>
      </c>
      <c r="AB18" s="12">
        <f t="shared" si="1"/>
        <v>0</v>
      </c>
      <c r="AC18" s="18">
        <f>AA18+AB18</f>
        <v>0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 t="str">
        <f t="shared" si="2"/>
        <v>N.A.</v>
      </c>
      <c r="AQ18" s="16" t="str">
        <f t="shared" si="2"/>
        <v>N.A.</v>
      </c>
      <c r="AR18" s="13" t="str">
        <f t="shared" si="2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3">B19+D19+F19+H19+J19</f>
        <v>0</v>
      </c>
      <c r="M19" s="12">
        <f t="shared" ref="M19" si="4">C19+E19+G19+I19+K19</f>
        <v>0</v>
      </c>
      <c r="N19" s="18">
        <f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5">Q19+S19+U19+W19+Y19</f>
        <v>0</v>
      </c>
      <c r="AB19" s="12">
        <f t="shared" ref="AB19" si="6">R19+T19+V19+X19+Z19</f>
        <v>0</v>
      </c>
      <c r="AC19" s="13">
        <f>AA19+AB19</f>
        <v>0</v>
      </c>
      <c r="AE19" s="4" t="s">
        <v>16</v>
      </c>
      <c r="AF19" s="2" t="str">
        <f t="shared" ref="AF19:AO19" si="7">IFERROR(B19/Q19, "N.A.")</f>
        <v>N.A.</v>
      </c>
      <c r="AG19" s="2" t="str">
        <f t="shared" si="7"/>
        <v>N.A.</v>
      </c>
      <c r="AH19" s="2" t="str">
        <f t="shared" si="7"/>
        <v>N.A.</v>
      </c>
      <c r="AI19" s="2" t="str">
        <f t="shared" si="7"/>
        <v>N.A.</v>
      </c>
      <c r="AJ19" s="2" t="str">
        <f t="shared" si="7"/>
        <v>N.A.</v>
      </c>
      <c r="AK19" s="2" t="str">
        <f t="shared" si="7"/>
        <v>N.A.</v>
      </c>
      <c r="AL19" s="2" t="str">
        <f t="shared" si="7"/>
        <v>N.A.</v>
      </c>
      <c r="AM19" s="2" t="str">
        <f t="shared" si="7"/>
        <v>N.A.</v>
      </c>
      <c r="AN19" s="2" t="str">
        <f t="shared" si="7"/>
        <v>N.A.</v>
      </c>
      <c r="AO19" s="2" t="str">
        <f t="shared" si="7"/>
        <v>N.A.</v>
      </c>
      <c r="AP19" s="15" t="str">
        <f t="shared" ref="AP19" si="8">IFERROR(L19/AA19, "N.A.")</f>
        <v>N.A.</v>
      </c>
      <c r="AQ19" s="16" t="str">
        <f t="shared" ref="AQ19" si="9">IFERROR(M19/AB19, "N.A.")</f>
        <v>N.A.</v>
      </c>
      <c r="AR19" s="13" t="str">
        <f t="shared" ref="AR19" si="10">IFERROR(N19/AC19, "N.A.")</f>
        <v>N.A.</v>
      </c>
    </row>
    <row r="20" spans="1:44" ht="15" customHeight="1" thickBot="1" x14ac:dyDescent="0.3">
      <c r="A20" s="5" t="s">
        <v>0</v>
      </c>
      <c r="B20" s="48">
        <f>B19+C19</f>
        <v>0</v>
      </c>
      <c r="C20" s="49"/>
      <c r="D20" s="48">
        <f>D19+E19</f>
        <v>0</v>
      </c>
      <c r="E20" s="49"/>
      <c r="F20" s="48">
        <f>F19+G19</f>
        <v>0</v>
      </c>
      <c r="G20" s="49"/>
      <c r="H20" s="48">
        <f>H19+I19</f>
        <v>0</v>
      </c>
      <c r="I20" s="49"/>
      <c r="J20" s="48">
        <f>J19+K19</f>
        <v>0</v>
      </c>
      <c r="K20" s="49"/>
      <c r="L20" s="48">
        <f>L19+M19</f>
        <v>0</v>
      </c>
      <c r="M20" s="50"/>
      <c r="N20" s="19">
        <f>B20+D20+F20+H20+J20</f>
        <v>0</v>
      </c>
      <c r="P20" s="5" t="s">
        <v>0</v>
      </c>
      <c r="Q20" s="48">
        <f>Q19+R19</f>
        <v>0</v>
      </c>
      <c r="R20" s="49"/>
      <c r="S20" s="48">
        <f>S19+T19</f>
        <v>0</v>
      </c>
      <c r="T20" s="49"/>
      <c r="U20" s="48">
        <f>U19+V19</f>
        <v>0</v>
      </c>
      <c r="V20" s="49"/>
      <c r="W20" s="48">
        <f>W19+X19</f>
        <v>0</v>
      </c>
      <c r="X20" s="49"/>
      <c r="Y20" s="48">
        <f>Y19+Z19</f>
        <v>0</v>
      </c>
      <c r="Z20" s="49"/>
      <c r="AA20" s="48">
        <f>AA19+AB19</f>
        <v>0</v>
      </c>
      <c r="AB20" s="49"/>
      <c r="AC20" s="20">
        <f>Q20+S20+U20+W20+Y20</f>
        <v>0</v>
      </c>
      <c r="AE20" s="5" t="s">
        <v>0</v>
      </c>
      <c r="AF20" s="28" t="str">
        <f>IFERROR(B20/Q20,"N.A.")</f>
        <v>N.A.</v>
      </c>
      <c r="AG20" s="29"/>
      <c r="AH20" s="28" t="str">
        <f>IFERROR(D20/S20,"N.A.")</f>
        <v>N.A.</v>
      </c>
      <c r="AI20" s="29"/>
      <c r="AJ20" s="28" t="str">
        <f>IFERROR(F20/U20,"N.A.")</f>
        <v>N.A.</v>
      </c>
      <c r="AK20" s="29"/>
      <c r="AL20" s="28" t="str">
        <f>IFERROR(H20/W20,"N.A.")</f>
        <v>N.A.</v>
      </c>
      <c r="AM20" s="29"/>
      <c r="AN20" s="28" t="str">
        <f>IFERROR(J20/Y20,"N.A.")</f>
        <v>N.A.</v>
      </c>
      <c r="AO20" s="29"/>
      <c r="AP20" s="28" t="str">
        <f>IFERROR(L20/AA20,"N.A.")</f>
        <v>N.A.</v>
      </c>
      <c r="AQ20" s="29"/>
      <c r="AR20" s="17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 t="shared" ref="L27:M30" si="11">B27+D27+F27+H27+J27</f>
        <v>0</v>
      </c>
      <c r="M27" s="12">
        <f t="shared" si="11"/>
        <v>0</v>
      </c>
      <c r="N27" s="13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 t="shared" ref="AA27:AB30" si="12">Q27+S27+U27+W27+Y27</f>
        <v>0</v>
      </c>
      <c r="AB27" s="12">
        <f t="shared" si="12"/>
        <v>0</v>
      </c>
      <c r="AC27" s="13">
        <f>AA27+AB27</f>
        <v>0</v>
      </c>
      <c r="AE27" s="3" t="s">
        <v>12</v>
      </c>
      <c r="AF27" s="2" t="str">
        <f t="shared" ref="AF27:AR30" si="13">IFERROR(B27/Q27, "N.A.")</f>
        <v>N.A.</v>
      </c>
      <c r="AG27" s="2" t="str">
        <f t="shared" si="13"/>
        <v>N.A.</v>
      </c>
      <c r="AH27" s="2" t="str">
        <f t="shared" si="13"/>
        <v>N.A.</v>
      </c>
      <c r="AI27" s="2" t="str">
        <f t="shared" si="13"/>
        <v>N.A.</v>
      </c>
      <c r="AJ27" s="2" t="str">
        <f t="shared" si="13"/>
        <v>N.A.</v>
      </c>
      <c r="AK27" s="2" t="str">
        <f t="shared" si="13"/>
        <v>N.A.</v>
      </c>
      <c r="AL27" s="2" t="str">
        <f t="shared" si="13"/>
        <v>N.A.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 t="str">
        <f t="shared" si="13"/>
        <v>N.A.</v>
      </c>
      <c r="AQ27" s="16" t="str">
        <f t="shared" si="13"/>
        <v>N.A.</v>
      </c>
      <c r="AR27" s="13" t="str">
        <f t="shared" si="13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2">
        <f t="shared" si="11"/>
        <v>0</v>
      </c>
      <c r="N28" s="13">
        <f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si="12"/>
        <v>0</v>
      </c>
      <c r="AB28" s="12">
        <f t="shared" si="12"/>
        <v>0</v>
      </c>
      <c r="AC28" s="13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3" t="str">
        <f t="shared" si="13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1"/>
        <v>0</v>
      </c>
      <c r="M29" s="12">
        <f t="shared" si="11"/>
        <v>0</v>
      </c>
      <c r="N29" s="13">
        <f>L29+M29</f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2"/>
        <v>0</v>
      </c>
      <c r="AB29" s="12">
        <f t="shared" si="12"/>
        <v>0</v>
      </c>
      <c r="AC29" s="13">
        <f>AA29+AB29</f>
        <v>0</v>
      </c>
      <c r="AE29" s="3" t="s">
        <v>14</v>
      </c>
      <c r="AF29" s="2" t="str">
        <f t="shared" si="13"/>
        <v>N.A.</v>
      </c>
      <c r="AG29" s="2" t="str">
        <f t="shared" si="13"/>
        <v>N.A.</v>
      </c>
      <c r="AH29" s="2" t="str">
        <f t="shared" si="13"/>
        <v>N.A.</v>
      </c>
      <c r="AI29" s="2" t="str">
        <f t="shared" si="13"/>
        <v>N.A.</v>
      </c>
      <c r="AJ29" s="2" t="str">
        <f t="shared" si="13"/>
        <v>N.A.</v>
      </c>
      <c r="AK29" s="2" t="str">
        <f t="shared" si="13"/>
        <v>N.A.</v>
      </c>
      <c r="AL29" s="2" t="str">
        <f t="shared" si="13"/>
        <v>N.A.</v>
      </c>
      <c r="AM29" s="2" t="str">
        <f t="shared" si="13"/>
        <v>N.A.</v>
      </c>
      <c r="AN29" s="2" t="str">
        <f t="shared" si="13"/>
        <v>N.A.</v>
      </c>
      <c r="AO29" s="2" t="str">
        <f t="shared" si="13"/>
        <v>N.A.</v>
      </c>
      <c r="AP29" s="15" t="str">
        <f t="shared" si="13"/>
        <v>N.A.</v>
      </c>
      <c r="AQ29" s="16" t="str">
        <f t="shared" si="13"/>
        <v>N.A.</v>
      </c>
      <c r="AR29" s="13" t="str">
        <f t="shared" si="13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1"/>
        <v>0</v>
      </c>
      <c r="M30" s="12">
        <f t="shared" si="11"/>
        <v>0</v>
      </c>
      <c r="N30" s="13">
        <f>L30+M30</f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2"/>
        <v>0</v>
      </c>
      <c r="AB30" s="12">
        <f t="shared" si="12"/>
        <v>0</v>
      </c>
      <c r="AC30" s="18">
        <f>AA30+AB30</f>
        <v>0</v>
      </c>
      <c r="AE30" s="3" t="s">
        <v>15</v>
      </c>
      <c r="AF30" s="2" t="str">
        <f t="shared" si="13"/>
        <v>N.A.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 t="str">
        <f t="shared" si="13"/>
        <v>N.A.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 t="str">
        <f t="shared" si="13"/>
        <v>N.A.</v>
      </c>
      <c r="AQ30" s="16" t="str">
        <f t="shared" si="13"/>
        <v>N.A.</v>
      </c>
      <c r="AR30" s="13" t="str">
        <f t="shared" si="13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14">B31+D31+F31+H31+J31</f>
        <v>0</v>
      </c>
      <c r="M31" s="12">
        <f t="shared" ref="M31" si="15">C31+E31+G31+I31+K31</f>
        <v>0</v>
      </c>
      <c r="N31" s="18">
        <f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16">Q31+S31+U31+W31+Y31</f>
        <v>0</v>
      </c>
      <c r="AB31" s="12">
        <f t="shared" ref="AB31" si="17">R31+T31+V31+X31+Z31</f>
        <v>0</v>
      </c>
      <c r="AC31" s="13">
        <f>AA31+AB31</f>
        <v>0</v>
      </c>
      <c r="AE31" s="4" t="s">
        <v>16</v>
      </c>
      <c r="AF31" s="2" t="str">
        <f t="shared" ref="AF31:AO31" si="18">IFERROR(B31/Q31, "N.A.")</f>
        <v>N.A.</v>
      </c>
      <c r="AG31" s="2" t="str">
        <f t="shared" si="18"/>
        <v>N.A.</v>
      </c>
      <c r="AH31" s="2" t="str">
        <f t="shared" si="18"/>
        <v>N.A.</v>
      </c>
      <c r="AI31" s="2" t="str">
        <f t="shared" si="18"/>
        <v>N.A.</v>
      </c>
      <c r="AJ31" s="2" t="str">
        <f t="shared" si="18"/>
        <v>N.A.</v>
      </c>
      <c r="AK31" s="2" t="str">
        <f t="shared" si="18"/>
        <v>N.A.</v>
      </c>
      <c r="AL31" s="2" t="str">
        <f t="shared" si="18"/>
        <v>N.A.</v>
      </c>
      <c r="AM31" s="2" t="str">
        <f t="shared" si="18"/>
        <v>N.A.</v>
      </c>
      <c r="AN31" s="2" t="str">
        <f t="shared" si="18"/>
        <v>N.A.</v>
      </c>
      <c r="AO31" s="2" t="str">
        <f t="shared" si="18"/>
        <v>N.A.</v>
      </c>
      <c r="AP31" s="15" t="str">
        <f t="shared" ref="AP31" si="19">IFERROR(L31/AA31, "N.A.")</f>
        <v>N.A.</v>
      </c>
      <c r="AQ31" s="16" t="str">
        <f t="shared" ref="AQ31" si="20">IFERROR(M31/AB31, "N.A.")</f>
        <v>N.A.</v>
      </c>
      <c r="AR31" s="13" t="str">
        <f t="shared" ref="AR31" si="21">IFERROR(N31/AC31, "N.A.")</f>
        <v>N.A.</v>
      </c>
    </row>
    <row r="32" spans="1:44" ht="15" customHeight="1" thickBot="1" x14ac:dyDescent="0.3">
      <c r="A32" s="5" t="s">
        <v>0</v>
      </c>
      <c r="B32" s="48">
        <f>B31+C31</f>
        <v>0</v>
      </c>
      <c r="C32" s="49"/>
      <c r="D32" s="48">
        <f>D31+E31</f>
        <v>0</v>
      </c>
      <c r="E32" s="49"/>
      <c r="F32" s="48">
        <f>F31+G31</f>
        <v>0</v>
      </c>
      <c r="G32" s="49"/>
      <c r="H32" s="48">
        <f>H31+I31</f>
        <v>0</v>
      </c>
      <c r="I32" s="49"/>
      <c r="J32" s="48">
        <f>J31+K31</f>
        <v>0</v>
      </c>
      <c r="K32" s="49"/>
      <c r="L32" s="48">
        <f>L31+M31</f>
        <v>0</v>
      </c>
      <c r="M32" s="50"/>
      <c r="N32" s="19">
        <f>B32+D32+F32+H32+J32</f>
        <v>0</v>
      </c>
      <c r="P32" s="5" t="s">
        <v>0</v>
      </c>
      <c r="Q32" s="48">
        <f>Q31+R31</f>
        <v>0</v>
      </c>
      <c r="R32" s="49"/>
      <c r="S32" s="48">
        <f>S31+T31</f>
        <v>0</v>
      </c>
      <c r="T32" s="49"/>
      <c r="U32" s="48">
        <f>U31+V31</f>
        <v>0</v>
      </c>
      <c r="V32" s="49"/>
      <c r="W32" s="48">
        <f>W31+X31</f>
        <v>0</v>
      </c>
      <c r="X32" s="49"/>
      <c r="Y32" s="48">
        <f>Y31+Z31</f>
        <v>0</v>
      </c>
      <c r="Z32" s="49"/>
      <c r="AA32" s="48">
        <f>AA31+AB31</f>
        <v>0</v>
      </c>
      <c r="AB32" s="49"/>
      <c r="AC32" s="20">
        <f>Q32+S32+U32+W32+Y32</f>
        <v>0</v>
      </c>
      <c r="AE32" s="5" t="s">
        <v>0</v>
      </c>
      <c r="AF32" s="28" t="str">
        <f>IFERROR(B32/Q32,"N.A.")</f>
        <v>N.A.</v>
      </c>
      <c r="AG32" s="29"/>
      <c r="AH32" s="28" t="str">
        <f>IFERROR(D32/S32,"N.A.")</f>
        <v>N.A.</v>
      </c>
      <c r="AI32" s="29"/>
      <c r="AJ32" s="28" t="str">
        <f>IFERROR(F32/U32,"N.A.")</f>
        <v>N.A.</v>
      </c>
      <c r="AK32" s="29"/>
      <c r="AL32" s="28" t="str">
        <f>IFERROR(H32/W32,"N.A.")</f>
        <v>N.A.</v>
      </c>
      <c r="AM32" s="29"/>
      <c r="AN32" s="28" t="str">
        <f>IFERROR(J32/Y32,"N.A.")</f>
        <v>N.A.</v>
      </c>
      <c r="AO32" s="29"/>
      <c r="AP32" s="28" t="str">
        <f>IFERROR(L32/AA32,"N.A.")</f>
        <v>N.A.</v>
      </c>
      <c r="AQ32" s="29"/>
      <c r="AR32" s="17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 t="shared" ref="L39:M42" si="22">B39+D39+F39+H39+J39</f>
        <v>0</v>
      </c>
      <c r="M39" s="12">
        <f t="shared" si="22"/>
        <v>0</v>
      </c>
      <c r="N39" s="13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 t="shared" ref="AA39:AB42" si="23">Q39+S39+U39+W39+Y39</f>
        <v>0</v>
      </c>
      <c r="AB39" s="12">
        <f t="shared" si="23"/>
        <v>0</v>
      </c>
      <c r="AC39" s="13">
        <f>AA39+AB39</f>
        <v>0</v>
      </c>
      <c r="AE39" s="3" t="s">
        <v>12</v>
      </c>
      <c r="AF39" s="2" t="str">
        <f t="shared" ref="AF39:AR42" si="24">IFERROR(B39/Q39, "N.A.")</f>
        <v>N.A.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 t="str">
        <f t="shared" si="24"/>
        <v>N.A.</v>
      </c>
      <c r="AM39" s="2" t="str">
        <f t="shared" si="24"/>
        <v>N.A.</v>
      </c>
      <c r="AN39" s="2" t="str">
        <f t="shared" si="24"/>
        <v>N.A.</v>
      </c>
      <c r="AO39" s="2" t="str">
        <f t="shared" si="24"/>
        <v>N.A.</v>
      </c>
      <c r="AP39" s="15" t="str">
        <f t="shared" si="24"/>
        <v>N.A.</v>
      </c>
      <c r="AQ39" s="16" t="str">
        <f t="shared" si="24"/>
        <v>N.A.</v>
      </c>
      <c r="AR39" s="13" t="str">
        <f t="shared" si="24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0</v>
      </c>
      <c r="M40" s="12">
        <f t="shared" si="22"/>
        <v>0</v>
      </c>
      <c r="N40" s="13">
        <f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si="23"/>
        <v>0</v>
      </c>
      <c r="AB40" s="12">
        <f t="shared" si="23"/>
        <v>0</v>
      </c>
      <c r="AC40" s="13">
        <f>AA40+AB40</f>
        <v>0</v>
      </c>
      <c r="AE40" s="3" t="s">
        <v>13</v>
      </c>
      <c r="AF40" s="2" t="str">
        <f t="shared" si="24"/>
        <v>N.A.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 t="str">
        <f t="shared" si="24"/>
        <v>N.A.</v>
      </c>
      <c r="AQ40" s="16" t="str">
        <f t="shared" si="24"/>
        <v>N.A.</v>
      </c>
      <c r="AR40" s="13" t="str">
        <f t="shared" si="24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22"/>
        <v>0</v>
      </c>
      <c r="M41" s="12">
        <f t="shared" si="22"/>
        <v>0</v>
      </c>
      <c r="N41" s="13">
        <f>L41+M41</f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23"/>
        <v>0</v>
      </c>
      <c r="AB41" s="12">
        <f t="shared" si="23"/>
        <v>0</v>
      </c>
      <c r="AC41" s="13">
        <f>AA41+AB41</f>
        <v>0</v>
      </c>
      <c r="AE41" s="3" t="s">
        <v>14</v>
      </c>
      <c r="AF41" s="2" t="str">
        <f t="shared" si="24"/>
        <v>N.A.</v>
      </c>
      <c r="AG41" s="2" t="str">
        <f t="shared" si="24"/>
        <v>N.A.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 t="str">
        <f t="shared" si="24"/>
        <v>N.A.</v>
      </c>
      <c r="AN41" s="2" t="str">
        <f t="shared" si="24"/>
        <v>N.A.</v>
      </c>
      <c r="AO41" s="2" t="str">
        <f t="shared" si="24"/>
        <v>N.A.</v>
      </c>
      <c r="AP41" s="15" t="str">
        <f t="shared" si="24"/>
        <v>N.A.</v>
      </c>
      <c r="AQ41" s="16" t="str">
        <f t="shared" si="24"/>
        <v>N.A.</v>
      </c>
      <c r="AR41" s="13" t="str">
        <f t="shared" si="24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2">
        <f t="shared" si="22"/>
        <v>0</v>
      </c>
      <c r="N42" s="13">
        <f>L42+M42</f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23"/>
        <v>0</v>
      </c>
      <c r="AB42" s="12">
        <f t="shared" si="23"/>
        <v>0</v>
      </c>
      <c r="AC42" s="13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3" t="str">
        <f t="shared" si="24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25">B43+D43+F43+H43+J43</f>
        <v>0</v>
      </c>
      <c r="M43" s="12">
        <f t="shared" ref="M43" si="26">C43+E43+G43+I43+K43</f>
        <v>0</v>
      </c>
      <c r="N43" s="18">
        <f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27">Q43+S43+U43+W43+Y43</f>
        <v>0</v>
      </c>
      <c r="AB43" s="12">
        <f t="shared" ref="AB43" si="28">R43+T43+V43+X43+Z43</f>
        <v>0</v>
      </c>
      <c r="AC43" s="18">
        <f>AA43+AB43</f>
        <v>0</v>
      </c>
      <c r="AE43" s="4" t="s">
        <v>16</v>
      </c>
      <c r="AF43" s="2" t="str">
        <f t="shared" ref="AF43:AO43" si="29">IFERROR(B43/Q43, "N.A.")</f>
        <v>N.A.</v>
      </c>
      <c r="AG43" s="2" t="str">
        <f t="shared" si="29"/>
        <v>N.A.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 t="str">
        <f t="shared" si="29"/>
        <v>N.A.</v>
      </c>
      <c r="AL43" s="2" t="str">
        <f t="shared" si="29"/>
        <v>N.A.</v>
      </c>
      <c r="AM43" s="2" t="str">
        <f t="shared" si="29"/>
        <v>N.A.</v>
      </c>
      <c r="AN43" s="2" t="str">
        <f t="shared" si="29"/>
        <v>N.A.</v>
      </c>
      <c r="AO43" s="2" t="str">
        <f t="shared" si="29"/>
        <v>N.A.</v>
      </c>
      <c r="AP43" s="15" t="str">
        <f t="shared" ref="AP43" si="30">IFERROR(L43/AA43, "N.A.")</f>
        <v>N.A.</v>
      </c>
      <c r="AQ43" s="16" t="str">
        <f t="shared" ref="AQ43" si="31">IFERROR(M43/AB43, "N.A.")</f>
        <v>N.A.</v>
      </c>
      <c r="AR43" s="13" t="str">
        <f t="shared" ref="AR43" si="32">IFERROR(N43/AC43, "N.A.")</f>
        <v>N.A.</v>
      </c>
    </row>
    <row r="44" spans="1:44" ht="15" customHeight="1" thickBot="1" x14ac:dyDescent="0.3">
      <c r="A44" s="5" t="s">
        <v>0</v>
      </c>
      <c r="B44" s="48">
        <f>B43+C43</f>
        <v>0</v>
      </c>
      <c r="C44" s="49"/>
      <c r="D44" s="48">
        <f>D43+E43</f>
        <v>0</v>
      </c>
      <c r="E44" s="49"/>
      <c r="F44" s="48">
        <f>F43+G43</f>
        <v>0</v>
      </c>
      <c r="G44" s="49"/>
      <c r="H44" s="48">
        <f>H43+I43</f>
        <v>0</v>
      </c>
      <c r="I44" s="49"/>
      <c r="J44" s="48">
        <f>J43+K43</f>
        <v>0</v>
      </c>
      <c r="K44" s="49"/>
      <c r="L44" s="48">
        <f>L43+M43</f>
        <v>0</v>
      </c>
      <c r="M44" s="50"/>
      <c r="N44" s="19">
        <f>B44+D44+F44+H44+J44</f>
        <v>0</v>
      </c>
      <c r="P44" s="5" t="s">
        <v>0</v>
      </c>
      <c r="Q44" s="48">
        <f>Q43+R43</f>
        <v>0</v>
      </c>
      <c r="R44" s="49"/>
      <c r="S44" s="48">
        <f>S43+T43</f>
        <v>0</v>
      </c>
      <c r="T44" s="49"/>
      <c r="U44" s="48">
        <f>U43+V43</f>
        <v>0</v>
      </c>
      <c r="V44" s="49"/>
      <c r="W44" s="48">
        <f>W43+X43</f>
        <v>0</v>
      </c>
      <c r="X44" s="49"/>
      <c r="Y44" s="48">
        <f>Y43+Z43</f>
        <v>0</v>
      </c>
      <c r="Z44" s="49"/>
      <c r="AA44" s="48">
        <f>AA43+AB43</f>
        <v>0</v>
      </c>
      <c r="AB44" s="50"/>
      <c r="AC44" s="19">
        <f>Q44+S44+U44+W44+Y44</f>
        <v>0</v>
      </c>
      <c r="AE44" s="5" t="s">
        <v>0</v>
      </c>
      <c r="AF44" s="28" t="str">
        <f>IFERROR(B44/Q44,"N.A.")</f>
        <v>N.A.</v>
      </c>
      <c r="AG44" s="29"/>
      <c r="AH44" s="28" t="str">
        <f>IFERROR(D44/S44,"N.A.")</f>
        <v>N.A.</v>
      </c>
      <c r="AI44" s="29"/>
      <c r="AJ44" s="28" t="str">
        <f>IFERROR(F44/U44,"N.A.")</f>
        <v>N.A.</v>
      </c>
      <c r="AK44" s="29"/>
      <c r="AL44" s="28" t="str">
        <f>IFERROR(H44/W44,"N.A.")</f>
        <v>N.A.</v>
      </c>
      <c r="AM44" s="29"/>
      <c r="AN44" s="28" t="str">
        <f>IFERROR(J44/Y44,"N.A.")</f>
        <v>N.A.</v>
      </c>
      <c r="AO44" s="29"/>
      <c r="AP44" s="28" t="str">
        <f>IFERROR(L44/AA44,"N.A.")</f>
        <v>N.A.</v>
      </c>
      <c r="AQ44" s="29"/>
      <c r="AR44" s="17" t="str">
        <f>IFERROR(N44/AC44, "N.A.")</f>
        <v>N.A.</v>
      </c>
    </row>
  </sheetData>
  <mergeCells count="144"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286F7B9F57824EBE60803C25CD2868" ma:contentTypeVersion="5" ma:contentTypeDescription="Crear nuevo documento." ma:contentTypeScope="" ma:versionID="951f9354d8b855d4436816e12a09d99e">
  <xsd:schema xmlns:xsd="http://www.w3.org/2001/XMLSchema" xmlns:xs="http://www.w3.org/2001/XMLSchema" xmlns:p="http://schemas.microsoft.com/office/2006/metadata/properties" xmlns:ns2="3946fdfc-da00-409a-95df-cd9f19cc2a9a" targetNamespace="http://schemas.microsoft.com/office/2006/metadata/properties" ma:root="true" ma:fieldsID="0dcabb48a44a13c8f7fa97ab5fdfbaa4" ns2:_="">
    <xsd:import namespace="3946fdfc-da00-409a-95df-cd9f19cc2a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6fdfc-da00-409a-95df-cd9f19cc2a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DCABFCE-4B33-424B-8626-590164F3E2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6fdfc-da00-409a-95df-cd9f19cc2a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22E3AB9-6F45-486C-B895-412327DF5D5F}">
  <ds:schemaRefs>
    <ds:schemaRef ds:uri="3946fdfc-da00-409a-95df-cd9f19cc2a9a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www.w3.org/XML/1998/namespace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B39EBE43-7964-4559-86FD-5EB29770B56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001 Cozumel</vt:lpstr>
      <vt:lpstr>002 Felipe Carrillo Puerto</vt:lpstr>
      <vt:lpstr>003 Isla Mujeres</vt:lpstr>
      <vt:lpstr>004 Othón P. Blanco</vt:lpstr>
      <vt:lpstr>005 Benito Juárez</vt:lpstr>
      <vt:lpstr>006 José María Morelos</vt:lpstr>
      <vt:lpstr>007 Lázaro Cárdenas</vt:lpstr>
      <vt:lpstr>008 Playa del Carmen</vt:lpstr>
      <vt:lpstr>009 Tulum</vt:lpstr>
      <vt:lpstr>010 Bacalar</vt:lpstr>
      <vt:lpstr>011 Puerto Morelos</vt:lpstr>
      <vt:lpstr>Quintana Roo</vt:lpstr>
    </vt:vector>
  </TitlesOfParts>
  <Manager>DIEAE</Manager>
  <Company>SEFIPLAN</Company>
  <LinksUpToDate>false</LinksUpToDate>
  <SharedDoc>false</SharedDoc>
  <HyperlinkBase>https://sefiplan.qroo.gob.mx/CIEGEQROO/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Matriz Hussmanns del estado de Quintana Roo, 2006 T2</dc:title>
  <dc:subject>Matriz Hussmanns Quintana Roo, 2006-T2</dc:subject>
  <dc:creator>SEFIPLAN</dc:creator>
  <cp:keywords>matriz hussmanns enoe</cp:keywords>
  <dc:description>Elaborado por la Dirección de Información Estadística y Análisis Económico (DIEAE) de la Subsecretaría de Análisis Económico y Finanzas Públicas (SSAEFP) de la Secretaría de Finanzas y Planeación (SEFIPLAN)</dc:description>
  <cp:lastModifiedBy>Erick Alessandro Canul Cabrera</cp:lastModifiedBy>
  <dcterms:created xsi:type="dcterms:W3CDTF">2019-11-22T16:27:56Z</dcterms:created>
  <dcterms:modified xsi:type="dcterms:W3CDTF">2025-12-16T14:20:53Z</dcterms:modified>
  <cp:category>Subsistema de Información Demográfica y Social</cp:category>
  <cp:contentStatus>EACC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0x010100E7286F7B9F57824EBE60803C25CD2868</vt:lpwstr>
  </property>
</Properties>
</file>